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" sheetId="1" r:id="rId1"/>
    <sheet name="Д2" sheetId="2" r:id="rId2"/>
    <sheet name="Д3" sheetId="3" r:id="rId3"/>
    <sheet name="Кубок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<sst xmlns="http://schemas.openxmlformats.org/spreadsheetml/2006/main" count="294" uniqueCount="71">
  <si>
    <t>Рез</t>
  </si>
  <si>
    <t>Счёт</t>
  </si>
  <si>
    <t xml:space="preserve">Угадано </t>
  </si>
  <si>
    <t>Угадано</t>
  </si>
  <si>
    <t>Голы</t>
  </si>
  <si>
    <t>Аяк</t>
  </si>
  <si>
    <t>Куб</t>
  </si>
  <si>
    <t>Гур</t>
  </si>
  <si>
    <t>Бар</t>
  </si>
  <si>
    <t>Дин</t>
  </si>
  <si>
    <t>Зен</t>
  </si>
  <si>
    <t>Чер</t>
  </si>
  <si>
    <t>Нью</t>
  </si>
  <si>
    <t>Лац</t>
  </si>
  <si>
    <t>ПСЖ</t>
  </si>
  <si>
    <t>Фио</t>
  </si>
  <si>
    <t>Бал</t>
  </si>
  <si>
    <t>Арс</t>
  </si>
  <si>
    <t>Гел</t>
  </si>
  <si>
    <t>Деп</t>
  </si>
  <si>
    <t>Лид</t>
  </si>
  <si>
    <t>Мил</t>
  </si>
  <si>
    <t>Г.Р</t>
  </si>
  <si>
    <t>Шах</t>
  </si>
  <si>
    <t>Мар</t>
  </si>
  <si>
    <t>Бор</t>
  </si>
  <si>
    <t>Атл</t>
  </si>
  <si>
    <t>Чит</t>
  </si>
  <si>
    <t>Тур</t>
  </si>
  <si>
    <t>Дата</t>
  </si>
  <si>
    <t xml:space="preserve">Кубок. </t>
  </si>
  <si>
    <t>Лил</t>
  </si>
  <si>
    <t>Инт</t>
  </si>
  <si>
    <t>М.Ю</t>
  </si>
  <si>
    <t>Х</t>
  </si>
  <si>
    <t>2Х</t>
  </si>
  <si>
    <t>1Х</t>
  </si>
  <si>
    <t>Х2</t>
  </si>
  <si>
    <t xml:space="preserve">11.03. </t>
  </si>
  <si>
    <t xml:space="preserve">12.03. </t>
  </si>
  <si>
    <t xml:space="preserve">1/16. О.м. </t>
  </si>
  <si>
    <t xml:space="preserve">11-12.03. </t>
  </si>
  <si>
    <t xml:space="preserve">1. Уфа - Крылья Советов </t>
  </si>
  <si>
    <t xml:space="preserve">2. Дармштадт - Майнц </t>
  </si>
  <si>
    <t xml:space="preserve">3. Фрайбург - Хоффенхайм </t>
  </si>
  <si>
    <t xml:space="preserve">4. Борнмут - Вест Хэм </t>
  </si>
  <si>
    <t xml:space="preserve">5. Халл Сити - Суонси </t>
  </si>
  <si>
    <t xml:space="preserve">6. Ингольштадт - Кёльн </t>
  </si>
  <si>
    <t xml:space="preserve">7. Малага - Алавес </t>
  </si>
  <si>
    <t xml:space="preserve">8. Монпелье - Нант </t>
  </si>
  <si>
    <t xml:space="preserve">9. Нанси - Лилль </t>
  </si>
  <si>
    <t xml:space="preserve">10. Дженоа - Сампдория </t>
  </si>
  <si>
    <t xml:space="preserve">1. Реал СС - Атлетик </t>
  </si>
  <si>
    <t xml:space="preserve">2. Сассуоло - Болонья </t>
  </si>
  <si>
    <t xml:space="preserve">3. Виллем - Зволле </t>
  </si>
  <si>
    <t xml:space="preserve">4. Рода - Гронингем </t>
  </si>
  <si>
    <t xml:space="preserve">5. Кьево - Эмполи </t>
  </si>
  <si>
    <t xml:space="preserve">6. Пескара - Удинезе </t>
  </si>
  <si>
    <t xml:space="preserve">7. Ростов - Терек </t>
  </si>
  <si>
    <t xml:space="preserve">8. Боавишта - Маритиму </t>
  </si>
  <si>
    <t xml:space="preserve">9. Гамбург - Боруссия М </t>
  </si>
  <si>
    <t xml:space="preserve">10. Сельта - Вильяреал </t>
  </si>
  <si>
    <t xml:space="preserve">1. Фрайбург - Хоффенхайм </t>
  </si>
  <si>
    <t xml:space="preserve">2. Борнмут - Вест Хэм </t>
  </si>
  <si>
    <t xml:space="preserve">3. Халл Сити - Суонси </t>
  </si>
  <si>
    <t xml:space="preserve">4. Нанси - Лилль </t>
  </si>
  <si>
    <t xml:space="preserve">5. Дженоа - Сампдория </t>
  </si>
  <si>
    <t xml:space="preserve">6. Рода - Гронингем </t>
  </si>
  <si>
    <t xml:space="preserve">7. Пескара - Удинезе </t>
  </si>
  <si>
    <t xml:space="preserve">8. Ростов - Терек </t>
  </si>
  <si>
    <t>Х1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</si>
</sst>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31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CONCATENATE("Д1. ",Программа!B1," тур. ",Программа!B2)</f>
        <v>Д1. 3 тур. 11.03. </v>
      </c>
      <c r="B1" s="14" t="s">
        <v>6</v>
      </c>
      <c r="C1" s="14" t="s">
        <v>15</v>
      </c>
      <c r="D1" s="15" t="s">
        <v>7</v>
      </c>
      <c r="E1" s="15" t="s">
        <v>13</v>
      </c>
      <c r="F1" s="14" t="s">
        <v>24</v>
      </c>
      <c r="G1" s="14" t="s">
        <v>10</v>
      </c>
      <c r="H1" s="15" t="s">
        <v>16</v>
      </c>
      <c r="I1" s="15" t="s">
        <v>9</v>
      </c>
      <c r="J1" s="14" t="s">
        <v>19</v>
      </c>
      <c r="K1" s="14" t="s">
        <v>11</v>
      </c>
      <c r="L1" s="72" t="s">
        <v>0</v>
      </c>
    </row>
    <row r="2" spans="1:12" ht="12.75" customHeight="1">
      <c r="A2" s="12" t="str">
        <f>Программа!B3</f>
        <v>1. Уфа - Крылья Советов </v>
      </c>
      <c r="B2" s="16">
        <v>1</v>
      </c>
      <c r="C2" s="16">
        <v>1</v>
      </c>
      <c r="D2" s="17">
        <v>1</v>
      </c>
      <c r="E2" s="17">
        <v>1</v>
      </c>
      <c r="F2" s="16">
        <v>1</v>
      </c>
      <c r="G2" s="16">
        <v>1</v>
      </c>
      <c r="H2" s="17">
        <v>1</v>
      </c>
      <c r="I2" s="17">
        <v>1</v>
      </c>
      <c r="J2" s="16">
        <v>1</v>
      </c>
      <c r="K2" s="16">
        <v>1</v>
      </c>
      <c r="L2" s="73">
        <v>1</v>
      </c>
    </row>
    <row r="3" spans="1:12" ht="12.75">
      <c r="A3" s="12" t="str">
        <f>Программа!B4</f>
        <v>2. Дармштадт - Майнц </v>
      </c>
      <c r="B3" s="16">
        <v>2</v>
      </c>
      <c r="C3" s="16">
        <v>2</v>
      </c>
      <c r="D3" s="17">
        <v>2</v>
      </c>
      <c r="E3" s="17">
        <v>2</v>
      </c>
      <c r="F3" s="16">
        <v>2</v>
      </c>
      <c r="G3" s="16">
        <v>1</v>
      </c>
      <c r="H3" s="17">
        <v>2</v>
      </c>
      <c r="I3" s="17">
        <v>2</v>
      </c>
      <c r="J3" s="16">
        <v>2</v>
      </c>
      <c r="K3" s="16">
        <v>2</v>
      </c>
      <c r="L3" s="73">
        <v>1</v>
      </c>
    </row>
    <row r="4" spans="1:12" ht="12.75">
      <c r="A4" s="12" t="str">
        <f>Программа!B5</f>
        <v>3. Фрайбург - Хоффенхайм </v>
      </c>
      <c r="B4" s="16">
        <v>2</v>
      </c>
      <c r="C4" s="16">
        <v>1</v>
      </c>
      <c r="D4" s="17">
        <v>2</v>
      </c>
      <c r="E4" s="17">
        <v>2</v>
      </c>
      <c r="F4" s="16" t="s">
        <v>37</v>
      </c>
      <c r="G4" s="16">
        <v>2</v>
      </c>
      <c r="H4" s="17">
        <v>2</v>
      </c>
      <c r="I4" s="17">
        <v>2</v>
      </c>
      <c r="J4" s="16" t="s">
        <v>34</v>
      </c>
      <c r="K4" s="16">
        <v>2</v>
      </c>
      <c r="L4" s="73" t="s">
        <v>34</v>
      </c>
    </row>
    <row r="5" spans="1:12" ht="12.75">
      <c r="A5" s="12" t="str">
        <f>Программа!B6</f>
        <v>4. Борнмут - Вест Хэм </v>
      </c>
      <c r="B5" s="16">
        <v>1</v>
      </c>
      <c r="C5" s="16" t="s">
        <v>34</v>
      </c>
      <c r="D5" s="17">
        <v>1</v>
      </c>
      <c r="E5" s="17" t="s">
        <v>34</v>
      </c>
      <c r="F5" s="16">
        <v>1</v>
      </c>
      <c r="G5" s="16">
        <v>1</v>
      </c>
      <c r="H5" s="17">
        <v>2</v>
      </c>
      <c r="I5" s="17" t="s">
        <v>34</v>
      </c>
      <c r="J5" s="16">
        <v>2</v>
      </c>
      <c r="K5" s="16">
        <v>2</v>
      </c>
      <c r="L5" s="73">
        <v>1</v>
      </c>
    </row>
    <row r="6" spans="1:12" ht="12.75">
      <c r="A6" s="12" t="str">
        <f>Программа!B7</f>
        <v>5. Халл Сити - Суонси </v>
      </c>
      <c r="B6" s="16">
        <v>12</v>
      </c>
      <c r="C6" s="16">
        <v>2</v>
      </c>
      <c r="D6" s="17">
        <v>1</v>
      </c>
      <c r="E6" s="17" t="s">
        <v>34</v>
      </c>
      <c r="F6" s="16">
        <v>1</v>
      </c>
      <c r="G6" s="16">
        <v>2</v>
      </c>
      <c r="H6" s="17">
        <v>1</v>
      </c>
      <c r="I6" s="17">
        <v>1</v>
      </c>
      <c r="J6" s="16" t="s">
        <v>34</v>
      </c>
      <c r="K6" s="16">
        <v>1</v>
      </c>
      <c r="L6" s="73">
        <v>1</v>
      </c>
    </row>
    <row r="7" spans="1:12" ht="12.75">
      <c r="A7" s="12" t="str">
        <f>Программа!B8</f>
        <v>6. Ингольштадт - Кёльн </v>
      </c>
      <c r="B7" s="16">
        <v>1</v>
      </c>
      <c r="C7" s="16" t="s">
        <v>34</v>
      </c>
      <c r="D7" s="17">
        <v>2</v>
      </c>
      <c r="E7" s="17">
        <v>2</v>
      </c>
      <c r="F7" s="16">
        <v>1</v>
      </c>
      <c r="G7" s="16" t="s">
        <v>34</v>
      </c>
      <c r="H7" s="17">
        <v>2</v>
      </c>
      <c r="I7" s="17">
        <v>1</v>
      </c>
      <c r="J7" s="16" t="s">
        <v>34</v>
      </c>
      <c r="K7" s="16">
        <v>2</v>
      </c>
      <c r="L7" s="73" t="s">
        <v>34</v>
      </c>
    </row>
    <row r="8" spans="1:12" ht="12.75">
      <c r="A8" s="12" t="str">
        <f>Программа!B9</f>
        <v>7. Малага - Алавес </v>
      </c>
      <c r="B8" s="16">
        <v>1</v>
      </c>
      <c r="C8" s="16" t="s">
        <v>34</v>
      </c>
      <c r="D8" s="17">
        <v>1</v>
      </c>
      <c r="E8" s="17">
        <v>1</v>
      </c>
      <c r="F8" s="16">
        <v>1</v>
      </c>
      <c r="G8" s="16">
        <v>1</v>
      </c>
      <c r="H8" s="17">
        <v>2</v>
      </c>
      <c r="I8" s="17">
        <v>1</v>
      </c>
      <c r="J8" s="16">
        <v>1</v>
      </c>
      <c r="K8" s="16">
        <v>1</v>
      </c>
      <c r="L8" s="73">
        <v>2</v>
      </c>
    </row>
    <row r="9" spans="1:12" ht="12.75">
      <c r="A9" s="12" t="str">
        <f>Программа!B10</f>
        <v>8. Монпелье - Нант </v>
      </c>
      <c r="B9" s="16">
        <v>1</v>
      </c>
      <c r="C9" s="16">
        <v>1</v>
      </c>
      <c r="D9" s="17" t="s">
        <v>34</v>
      </c>
      <c r="E9" s="17">
        <v>1</v>
      </c>
      <c r="F9" s="16">
        <v>1</v>
      </c>
      <c r="G9" s="16">
        <v>1</v>
      </c>
      <c r="H9" s="17" t="s">
        <v>36</v>
      </c>
      <c r="I9" s="17">
        <v>1</v>
      </c>
      <c r="J9" s="16">
        <v>1</v>
      </c>
      <c r="K9" s="16">
        <v>1</v>
      </c>
      <c r="L9" s="73">
        <v>2</v>
      </c>
    </row>
    <row r="10" spans="1:12" ht="12.75">
      <c r="A10" s="12" t="str">
        <f>Программа!B11</f>
        <v>9. Нанси - Лилль </v>
      </c>
      <c r="B10" s="16">
        <v>1</v>
      </c>
      <c r="C10" s="16">
        <v>2</v>
      </c>
      <c r="D10" s="17" t="s">
        <v>34</v>
      </c>
      <c r="E10" s="17">
        <v>1</v>
      </c>
      <c r="F10" s="16">
        <v>1</v>
      </c>
      <c r="G10" s="16" t="s">
        <v>34</v>
      </c>
      <c r="H10" s="17" t="s">
        <v>34</v>
      </c>
      <c r="I10" s="17">
        <v>1</v>
      </c>
      <c r="J10" s="16" t="s">
        <v>37</v>
      </c>
      <c r="K10" s="16">
        <v>1</v>
      </c>
      <c r="L10" s="73">
        <v>2</v>
      </c>
    </row>
    <row r="11" spans="1:12" ht="12.75">
      <c r="A11" s="12" t="str">
        <f>Программа!B12</f>
        <v>10. Дженоа - Сампдория </v>
      </c>
      <c r="B11" s="16">
        <v>1</v>
      </c>
      <c r="C11" s="16" t="s">
        <v>34</v>
      </c>
      <c r="D11" s="17" t="s">
        <v>36</v>
      </c>
      <c r="E11" s="17">
        <v>1</v>
      </c>
      <c r="F11" s="16">
        <v>2</v>
      </c>
      <c r="G11" s="16">
        <v>1</v>
      </c>
      <c r="H11" s="17">
        <v>2</v>
      </c>
      <c r="I11" s="17" t="s">
        <v>34</v>
      </c>
      <c r="J11" s="16">
        <v>2</v>
      </c>
      <c r="K11" s="16">
        <v>1</v>
      </c>
      <c r="L11" s="73">
        <v>2</v>
      </c>
    </row>
    <row r="12" spans="1:12" ht="12.75">
      <c r="A12" s="18" t="s">
        <v>2</v>
      </c>
      <c r="B12" s="19">
        <f aca="true" t="shared" si="0" ref="B12:H12">SUM(B32:B41)</f>
        <v>3</v>
      </c>
      <c r="C12" s="19">
        <f t="shared" si="0"/>
        <v>3</v>
      </c>
      <c r="D12" s="20">
        <f t="shared" si="0"/>
        <v>3</v>
      </c>
      <c r="E12" s="20">
        <f t="shared" si="0"/>
        <v>1</v>
      </c>
      <c r="F12" s="19">
        <f t="shared" si="0"/>
        <v>5</v>
      </c>
      <c r="G12" s="19">
        <f t="shared" si="0"/>
        <v>4</v>
      </c>
      <c r="H12" s="20">
        <f t="shared" si="0"/>
        <v>4</v>
      </c>
      <c r="I12" s="20">
        <f>SUM(I32:I41)</f>
        <v>2</v>
      </c>
      <c r="J12" s="19">
        <f>SUM(J32:J41)</f>
        <v>5</v>
      </c>
      <c r="K12" s="19">
        <f>SUM(K32:K41)</f>
        <v>2</v>
      </c>
      <c r="L12" s="4"/>
    </row>
    <row r="13" spans="1:12" ht="12.75">
      <c r="A13" s="3" t="s">
        <v>1</v>
      </c>
      <c r="B13" s="74" t="str">
        <f>SUM(B56:B65)&amp;"-"&amp;SUM(C56:C65)</f>
        <v>2-2</v>
      </c>
      <c r="C13" s="75"/>
      <c r="D13" s="76" t="str">
        <f>SUM(D56:D65)&amp;"-"&amp;SUM(E56:E65)</f>
        <v>2-0</v>
      </c>
      <c r="E13" s="77"/>
      <c r="F13" s="74" t="str">
        <f>SUM(F56:F65)&amp;"-"&amp;SUM(G56:G65)</f>
        <v>3-2</v>
      </c>
      <c r="G13" s="75"/>
      <c r="H13" s="76" t="str">
        <f>SUM(H56:H65)&amp;"-"&amp;SUM(I56:I65)</f>
        <v>2-0</v>
      </c>
      <c r="I13" s="77"/>
      <c r="J13" s="74" t="str">
        <f>SUM(J56:J65)&amp;"-"&amp;SUM(K56:K65)</f>
        <v>4-1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CONCATENATE("Д1. ",Программа!B14," тур. ",Программа!B15)</f>
        <v>Д1. 4 тур. 12.03. </v>
      </c>
      <c r="B15" s="14" t="s">
        <v>13</v>
      </c>
      <c r="C15" s="14" t="s">
        <v>6</v>
      </c>
      <c r="D15" s="15" t="s">
        <v>10</v>
      </c>
      <c r="E15" s="15" t="s">
        <v>7</v>
      </c>
      <c r="F15" s="14" t="s">
        <v>9</v>
      </c>
      <c r="G15" s="14" t="s">
        <v>24</v>
      </c>
      <c r="H15" s="15" t="s">
        <v>11</v>
      </c>
      <c r="I15" s="15" t="s">
        <v>16</v>
      </c>
      <c r="J15" s="14" t="s">
        <v>15</v>
      </c>
      <c r="K15" s="14" t="s">
        <v>19</v>
      </c>
      <c r="L15" s="72" t="s">
        <v>0</v>
      </c>
    </row>
    <row r="16" spans="1:12" ht="12.75">
      <c r="A16" s="22" t="str">
        <f>Программа!B16</f>
        <v>1. Реал СС - Атлетик </v>
      </c>
      <c r="B16" s="16">
        <v>1</v>
      </c>
      <c r="C16" s="16">
        <v>1</v>
      </c>
      <c r="D16" s="17">
        <v>1</v>
      </c>
      <c r="E16" s="17">
        <v>1</v>
      </c>
      <c r="F16" s="16">
        <v>1</v>
      </c>
      <c r="G16" s="16">
        <v>1</v>
      </c>
      <c r="H16" s="17">
        <v>1</v>
      </c>
      <c r="I16" s="17">
        <v>1</v>
      </c>
      <c r="J16" s="16">
        <v>1</v>
      </c>
      <c r="K16" s="16">
        <v>1</v>
      </c>
      <c r="L16" s="73">
        <v>2</v>
      </c>
    </row>
    <row r="17" spans="1:12" ht="12.75">
      <c r="A17" s="22" t="str">
        <f>Программа!B17</f>
        <v>2. Сассуоло - Болонья </v>
      </c>
      <c r="B17" s="16">
        <v>1</v>
      </c>
      <c r="C17" s="16">
        <v>1</v>
      </c>
      <c r="D17" s="17">
        <v>1</v>
      </c>
      <c r="E17" s="17">
        <v>1</v>
      </c>
      <c r="F17" s="16">
        <v>1</v>
      </c>
      <c r="G17" s="16">
        <v>1</v>
      </c>
      <c r="H17" s="17">
        <v>2</v>
      </c>
      <c r="I17" s="17">
        <v>1</v>
      </c>
      <c r="J17" s="16">
        <v>1</v>
      </c>
      <c r="K17" s="16">
        <v>1</v>
      </c>
      <c r="L17" s="73">
        <v>2</v>
      </c>
    </row>
    <row r="18" spans="1:12" ht="12.75">
      <c r="A18" s="22" t="str">
        <f>Программа!B18</f>
        <v>3. Виллем - Зволле </v>
      </c>
      <c r="B18" s="16">
        <v>1</v>
      </c>
      <c r="C18" s="16">
        <v>1</v>
      </c>
      <c r="D18" s="17">
        <v>1</v>
      </c>
      <c r="E18" s="17">
        <v>1</v>
      </c>
      <c r="F18" s="16">
        <v>1</v>
      </c>
      <c r="G18" s="16">
        <v>1</v>
      </c>
      <c r="H18" s="17">
        <v>1</v>
      </c>
      <c r="I18" s="17">
        <v>1</v>
      </c>
      <c r="J18" s="16">
        <v>1</v>
      </c>
      <c r="K18" s="16">
        <v>1</v>
      </c>
      <c r="L18" s="73">
        <v>1</v>
      </c>
    </row>
    <row r="19" spans="1:12" ht="12.75">
      <c r="A19" s="22" t="str">
        <f>Программа!B19</f>
        <v>4. Рода - Гронингем </v>
      </c>
      <c r="B19" s="16">
        <v>1</v>
      </c>
      <c r="C19" s="16">
        <v>2</v>
      </c>
      <c r="D19" s="17" t="s">
        <v>34</v>
      </c>
      <c r="E19" s="17">
        <v>1</v>
      </c>
      <c r="F19" s="16">
        <v>2</v>
      </c>
      <c r="G19" s="16">
        <v>2</v>
      </c>
      <c r="H19" s="17">
        <v>2</v>
      </c>
      <c r="I19" s="17" t="s">
        <v>34</v>
      </c>
      <c r="J19" s="16">
        <v>1</v>
      </c>
      <c r="K19" s="16">
        <v>2</v>
      </c>
      <c r="L19" s="73">
        <v>1</v>
      </c>
    </row>
    <row r="20" spans="1:12" ht="12.75">
      <c r="A20" s="22" t="str">
        <f>Программа!B20</f>
        <v>5. Кьево - Эмполи </v>
      </c>
      <c r="B20" s="16">
        <v>1</v>
      </c>
      <c r="C20" s="16">
        <v>1</v>
      </c>
      <c r="D20" s="17">
        <v>1</v>
      </c>
      <c r="E20" s="17">
        <v>1</v>
      </c>
      <c r="F20" s="16">
        <v>1</v>
      </c>
      <c r="G20" s="16">
        <v>1</v>
      </c>
      <c r="H20" s="17">
        <v>1</v>
      </c>
      <c r="I20" s="17">
        <v>1</v>
      </c>
      <c r="J20" s="16">
        <v>1</v>
      </c>
      <c r="K20" s="16">
        <v>1</v>
      </c>
      <c r="L20" s="73">
        <v>1</v>
      </c>
    </row>
    <row r="21" spans="1:12" ht="12.75">
      <c r="A21" s="22" t="str">
        <f>Программа!B21</f>
        <v>6. Пескара - Удинезе </v>
      </c>
      <c r="B21" s="16">
        <v>2</v>
      </c>
      <c r="C21" s="16">
        <v>2</v>
      </c>
      <c r="D21" s="17">
        <v>2</v>
      </c>
      <c r="E21" s="17">
        <v>1</v>
      </c>
      <c r="F21" s="16">
        <v>2</v>
      </c>
      <c r="G21" s="16">
        <v>2</v>
      </c>
      <c r="H21" s="17">
        <v>2</v>
      </c>
      <c r="I21" s="17">
        <v>2</v>
      </c>
      <c r="J21" s="16">
        <v>1</v>
      </c>
      <c r="K21" s="16">
        <v>2</v>
      </c>
      <c r="L21" s="73">
        <v>2</v>
      </c>
    </row>
    <row r="22" spans="1:12" ht="12.75">
      <c r="A22" s="22" t="str">
        <f>Программа!B22</f>
        <v>7. Ростов - Терек </v>
      </c>
      <c r="B22" s="16" t="s">
        <v>34</v>
      </c>
      <c r="C22" s="16">
        <v>1</v>
      </c>
      <c r="D22" s="17" t="s">
        <v>36</v>
      </c>
      <c r="E22" s="17">
        <v>1</v>
      </c>
      <c r="F22" s="16">
        <v>1</v>
      </c>
      <c r="G22" s="16">
        <v>1</v>
      </c>
      <c r="H22" s="17">
        <v>1</v>
      </c>
      <c r="I22" s="17">
        <v>1</v>
      </c>
      <c r="J22" s="16" t="s">
        <v>70</v>
      </c>
      <c r="K22" s="16">
        <v>1</v>
      </c>
      <c r="L22" s="73" t="s">
        <v>34</v>
      </c>
    </row>
    <row r="23" spans="1:12" ht="12.75">
      <c r="A23" s="22" t="str">
        <f>Программа!B23</f>
        <v>8. Боавишта - Маритиму </v>
      </c>
      <c r="B23" s="16">
        <v>1</v>
      </c>
      <c r="C23" s="16">
        <v>1</v>
      </c>
      <c r="D23" s="17">
        <v>1</v>
      </c>
      <c r="E23" s="17">
        <v>1</v>
      </c>
      <c r="F23" s="16">
        <v>1</v>
      </c>
      <c r="G23" s="16">
        <v>1</v>
      </c>
      <c r="H23" s="17">
        <v>12</v>
      </c>
      <c r="I23" s="17" t="s">
        <v>34</v>
      </c>
      <c r="J23" s="16">
        <v>1</v>
      </c>
      <c r="K23" s="16" t="s">
        <v>34</v>
      </c>
      <c r="L23" s="73">
        <v>1</v>
      </c>
    </row>
    <row r="24" spans="1:12" ht="12.75">
      <c r="A24" s="22" t="str">
        <f>Программа!B24</f>
        <v>9. Гамбург - Боруссия М </v>
      </c>
      <c r="B24" s="16" t="s">
        <v>34</v>
      </c>
      <c r="C24" s="16" t="s">
        <v>34</v>
      </c>
      <c r="D24" s="17" t="s">
        <v>34</v>
      </c>
      <c r="E24" s="17">
        <v>1</v>
      </c>
      <c r="F24" s="16">
        <v>21</v>
      </c>
      <c r="G24" s="16">
        <v>2</v>
      </c>
      <c r="H24" s="17">
        <v>2</v>
      </c>
      <c r="I24" s="17">
        <v>2</v>
      </c>
      <c r="J24" s="16">
        <v>1</v>
      </c>
      <c r="K24" s="16" t="s">
        <v>34</v>
      </c>
      <c r="L24" s="73">
        <v>1</v>
      </c>
    </row>
    <row r="25" spans="1:12" ht="12.75">
      <c r="A25" s="22" t="str">
        <f>Программа!B25</f>
        <v>10. Сельта - Вильяреал </v>
      </c>
      <c r="B25" s="16" t="s">
        <v>35</v>
      </c>
      <c r="C25" s="16">
        <v>2</v>
      </c>
      <c r="D25" s="17" t="s">
        <v>34</v>
      </c>
      <c r="E25" s="17">
        <v>1</v>
      </c>
      <c r="F25" s="16">
        <v>2</v>
      </c>
      <c r="G25" s="16" t="s">
        <v>34</v>
      </c>
      <c r="H25" s="17">
        <v>2</v>
      </c>
      <c r="I25" s="17">
        <v>2</v>
      </c>
      <c r="J25" s="16">
        <v>2</v>
      </c>
      <c r="K25" s="16">
        <v>2</v>
      </c>
      <c r="L25" s="73">
        <v>2</v>
      </c>
    </row>
    <row r="26" spans="1:12" ht="12.75">
      <c r="A26" s="3" t="s">
        <v>2</v>
      </c>
      <c r="B26" s="19">
        <f aca="true" t="shared" si="1" ref="B26:K26">SUM(B44:B53)</f>
        <v>7</v>
      </c>
      <c r="C26" s="19">
        <f t="shared" si="1"/>
        <v>5</v>
      </c>
      <c r="D26" s="20">
        <f t="shared" si="1"/>
        <v>5</v>
      </c>
      <c r="E26" s="20">
        <f t="shared" si="1"/>
        <v>5</v>
      </c>
      <c r="F26" s="19">
        <f t="shared" si="1"/>
        <v>6</v>
      </c>
      <c r="G26" s="19">
        <f t="shared" si="1"/>
        <v>4</v>
      </c>
      <c r="H26" s="20">
        <f t="shared" si="1"/>
        <v>6</v>
      </c>
      <c r="I26" s="20">
        <f t="shared" si="1"/>
        <v>4</v>
      </c>
      <c r="J26" s="19">
        <f t="shared" si="1"/>
        <v>7</v>
      </c>
      <c r="K26" s="19">
        <f t="shared" si="1"/>
        <v>4</v>
      </c>
      <c r="L26" s="4"/>
    </row>
    <row r="27" spans="1:12" ht="12.75">
      <c r="A27" s="3" t="s">
        <v>1</v>
      </c>
      <c r="B27" s="74" t="str">
        <f>SUM(B68:B77)&amp;"-"&amp;SUM(C68:C77)</f>
        <v>2-0</v>
      </c>
      <c r="C27" s="75"/>
      <c r="D27" s="76" t="str">
        <f>SUM(D68:D77)&amp;"-"&amp;SUM(E68:E77)</f>
        <v>2-2</v>
      </c>
      <c r="E27" s="77"/>
      <c r="F27" s="74" t="str">
        <f>SUM(F68:F77)&amp;"-"&amp;SUM(G68:G77)</f>
        <v>2-0</v>
      </c>
      <c r="G27" s="75"/>
      <c r="H27" s="76" t="str">
        <f>SUM(H68:H77)&amp;"-"&amp;SUM(I68:I77)</f>
        <v>2-0</v>
      </c>
      <c r="I27" s="77"/>
      <c r="J27" s="74" t="str">
        <f>SUM(J68:J77)&amp;"-"&amp;SUM(K68:K77)</f>
        <v>4-1</v>
      </c>
      <c r="K27" s="75"/>
      <c r="L27" s="2"/>
    </row>
    <row r="29" ht="12.75" hidden="1"/>
    <row r="30" ht="12.75" hidden="1"/>
    <row r="31" spans="1:19" ht="12.75" hidden="1">
      <c r="A31" s="25" t="s">
        <v>2</v>
      </c>
      <c r="B31" s="26" t="str">
        <f aca="true" t="shared" si="2" ref="B31:K31">B1</f>
        <v>Куб</v>
      </c>
      <c r="C31" s="26" t="str">
        <f t="shared" si="2"/>
        <v>Фио</v>
      </c>
      <c r="D31" s="26" t="str">
        <f t="shared" si="2"/>
        <v>Гур</v>
      </c>
      <c r="E31" s="26" t="str">
        <f t="shared" si="2"/>
        <v>Лац</v>
      </c>
      <c r="F31" s="26" t="str">
        <f t="shared" si="2"/>
        <v>Мар</v>
      </c>
      <c r="G31" s="26" t="str">
        <f t="shared" si="2"/>
        <v>Зен</v>
      </c>
      <c r="H31" s="26" t="str">
        <f t="shared" si="2"/>
        <v>Бал</v>
      </c>
      <c r="I31" s="26" t="str">
        <f t="shared" si="2"/>
        <v>Дин</v>
      </c>
      <c r="J31" s="26" t="str">
        <f t="shared" si="2"/>
        <v>Деп</v>
      </c>
      <c r="K31" s="26" t="str">
        <f t="shared" si="2"/>
        <v>Чер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Уфа - Крылья Советов </v>
      </c>
      <c r="B32" s="23">
        <f aca="true" t="shared" si="3" ref="B32:K32">IF(OR(LEFT(B2)=LEFT($L2),RIGHT(B2)=RIGHT($L2)),1,0)</f>
        <v>1</v>
      </c>
      <c r="C32" s="23">
        <f t="shared" si="3"/>
        <v>1</v>
      </c>
      <c r="D32" s="23">
        <f t="shared" si="3"/>
        <v>1</v>
      </c>
      <c r="E32" s="23">
        <f t="shared" si="3"/>
        <v>1</v>
      </c>
      <c r="F32" s="23">
        <f t="shared" si="3"/>
        <v>1</v>
      </c>
      <c r="G32" s="23">
        <f t="shared" si="3"/>
        <v>1</v>
      </c>
      <c r="H32" s="23">
        <f t="shared" si="3"/>
        <v>1</v>
      </c>
      <c r="I32" s="23">
        <f t="shared" si="3"/>
        <v>1</v>
      </c>
      <c r="J32" s="23">
        <f t="shared" si="3"/>
        <v>1</v>
      </c>
      <c r="K32" s="23">
        <f t="shared" si="3"/>
        <v>1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4" ref="A33:A41">A3</f>
        <v>2. Дармштадт - Майнц </v>
      </c>
      <c r="B33" s="23">
        <f aca="true" t="shared" si="5" ref="B33:K33">IF(OR(LEFT(B3)=LEFT($L3),RIGHT(B3)=RIGHT($L3)),1,0)</f>
        <v>0</v>
      </c>
      <c r="C33" s="23">
        <f t="shared" si="5"/>
        <v>0</v>
      </c>
      <c r="D33" s="23">
        <f t="shared" si="5"/>
        <v>0</v>
      </c>
      <c r="E33" s="23">
        <f t="shared" si="5"/>
        <v>0</v>
      </c>
      <c r="F33" s="23">
        <f t="shared" si="5"/>
        <v>0</v>
      </c>
      <c r="G33" s="23">
        <f t="shared" si="5"/>
        <v>1</v>
      </c>
      <c r="H33" s="23">
        <f t="shared" si="5"/>
        <v>0</v>
      </c>
      <c r="I33" s="23">
        <f t="shared" si="5"/>
        <v>0</v>
      </c>
      <c r="J33" s="23">
        <f t="shared" si="5"/>
        <v>0</v>
      </c>
      <c r="K33" s="23">
        <f t="shared" si="5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4"/>
        <v>3. Фрайбург - Хоффенхайм </v>
      </c>
      <c r="B34" s="23">
        <f aca="true" t="shared" si="6" ref="B34:K34">IF(OR(LEFT(B4)=LEFT($L4),RIGHT(B4)=RIGHT($L4)),1,0)</f>
        <v>0</v>
      </c>
      <c r="C34" s="23">
        <f t="shared" si="6"/>
        <v>0</v>
      </c>
      <c r="D34" s="23">
        <f t="shared" si="6"/>
        <v>0</v>
      </c>
      <c r="E34" s="23">
        <f t="shared" si="6"/>
        <v>0</v>
      </c>
      <c r="F34" s="23">
        <f t="shared" si="6"/>
        <v>1</v>
      </c>
      <c r="G34" s="23">
        <f t="shared" si="6"/>
        <v>0</v>
      </c>
      <c r="H34" s="23">
        <f t="shared" si="6"/>
        <v>0</v>
      </c>
      <c r="I34" s="23">
        <f t="shared" si="6"/>
        <v>0</v>
      </c>
      <c r="J34" s="23">
        <f t="shared" si="6"/>
        <v>1</v>
      </c>
      <c r="K34" s="23">
        <f t="shared" si="6"/>
        <v>0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4"/>
        <v>4. Борнмут - Вест Хэм </v>
      </c>
      <c r="B35" s="23">
        <f aca="true" t="shared" si="7" ref="B35:K35">IF(OR(LEFT(B5)=LEFT($L5),RIGHT(B5)=RIGHT($L5)),1,0)</f>
        <v>1</v>
      </c>
      <c r="C35" s="23">
        <f t="shared" si="7"/>
        <v>0</v>
      </c>
      <c r="D35" s="23">
        <f t="shared" si="7"/>
        <v>1</v>
      </c>
      <c r="E35" s="23">
        <f t="shared" si="7"/>
        <v>0</v>
      </c>
      <c r="F35" s="23">
        <f t="shared" si="7"/>
        <v>1</v>
      </c>
      <c r="G35" s="23">
        <f t="shared" si="7"/>
        <v>1</v>
      </c>
      <c r="H35" s="23">
        <f t="shared" si="7"/>
        <v>0</v>
      </c>
      <c r="I35" s="23">
        <f t="shared" si="7"/>
        <v>0</v>
      </c>
      <c r="J35" s="23">
        <f t="shared" si="7"/>
        <v>0</v>
      </c>
      <c r="K35" s="23">
        <f t="shared" si="7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4"/>
        <v>5. Халл Сити - Суонси </v>
      </c>
      <c r="B36" s="23">
        <f aca="true" t="shared" si="8" ref="B36:K36">IF(OR(LEFT(B6)=LEFT($L6),RIGHT(B6)=RIGHT($L6)),1,0)</f>
        <v>1</v>
      </c>
      <c r="C36" s="23">
        <f t="shared" si="8"/>
        <v>0</v>
      </c>
      <c r="D36" s="23">
        <f t="shared" si="8"/>
        <v>1</v>
      </c>
      <c r="E36" s="23">
        <f t="shared" si="8"/>
        <v>0</v>
      </c>
      <c r="F36" s="23">
        <f t="shared" si="8"/>
        <v>1</v>
      </c>
      <c r="G36" s="23">
        <f t="shared" si="8"/>
        <v>0</v>
      </c>
      <c r="H36" s="23">
        <f t="shared" si="8"/>
        <v>1</v>
      </c>
      <c r="I36" s="23">
        <f t="shared" si="8"/>
        <v>1</v>
      </c>
      <c r="J36" s="23">
        <f t="shared" si="8"/>
        <v>0</v>
      </c>
      <c r="K36" s="23">
        <f t="shared" si="8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4"/>
        <v>6. Ингольштадт - Кёльн </v>
      </c>
      <c r="B37" s="23">
        <f aca="true" t="shared" si="9" ref="B37:K37">IF(OR(LEFT(B7)=LEFT($L7),RIGHT(B7)=RIGHT($L7)),1,0)</f>
        <v>0</v>
      </c>
      <c r="C37" s="23">
        <f t="shared" si="9"/>
        <v>1</v>
      </c>
      <c r="D37" s="23">
        <f t="shared" si="9"/>
        <v>0</v>
      </c>
      <c r="E37" s="23">
        <f t="shared" si="9"/>
        <v>0</v>
      </c>
      <c r="F37" s="23">
        <f t="shared" si="9"/>
        <v>0</v>
      </c>
      <c r="G37" s="23">
        <f t="shared" si="9"/>
        <v>1</v>
      </c>
      <c r="H37" s="23">
        <f t="shared" si="9"/>
        <v>0</v>
      </c>
      <c r="I37" s="23">
        <f t="shared" si="9"/>
        <v>0</v>
      </c>
      <c r="J37" s="23">
        <f t="shared" si="9"/>
        <v>1</v>
      </c>
      <c r="K37" s="23">
        <f t="shared" si="9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4"/>
        <v>7. Малага - Алавес </v>
      </c>
      <c r="B38" s="23">
        <f aca="true" t="shared" si="10" ref="B38:K38">IF(OR(LEFT(B8)=LEFT($L8),RIGHT(B8)=RIGHT($L8)),1,0)</f>
        <v>0</v>
      </c>
      <c r="C38" s="23">
        <f t="shared" si="10"/>
        <v>0</v>
      </c>
      <c r="D38" s="23">
        <f t="shared" si="10"/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1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4"/>
        <v>8. Монпелье - Нант </v>
      </c>
      <c r="B39" s="23">
        <f aca="true" t="shared" si="11" ref="B39:K39">IF(OR(LEFT(B9)=LEFT($L9),RIGHT(B9)=RIGHT($L9)),1,0)</f>
        <v>0</v>
      </c>
      <c r="C39" s="23">
        <f t="shared" si="11"/>
        <v>0</v>
      </c>
      <c r="D39" s="23">
        <f t="shared" si="11"/>
        <v>0</v>
      </c>
      <c r="E39" s="23">
        <f t="shared" si="11"/>
        <v>0</v>
      </c>
      <c r="F39" s="23">
        <f t="shared" si="11"/>
        <v>0</v>
      </c>
      <c r="G39" s="23">
        <f t="shared" si="11"/>
        <v>0</v>
      </c>
      <c r="H39" s="23">
        <f t="shared" si="11"/>
        <v>0</v>
      </c>
      <c r="I39" s="23">
        <f t="shared" si="11"/>
        <v>0</v>
      </c>
      <c r="J39" s="23">
        <f t="shared" si="11"/>
        <v>0</v>
      </c>
      <c r="K39" s="23">
        <f t="shared" si="11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4"/>
        <v>9. Нанси - Лилль </v>
      </c>
      <c r="B40" s="23">
        <f aca="true" t="shared" si="12" ref="B40:K40">IF(OR(LEFT(B10)=LEFT($L10),RIGHT(B10)=RIGHT($L10)),1,0)</f>
        <v>0</v>
      </c>
      <c r="C40" s="23">
        <f t="shared" si="12"/>
        <v>1</v>
      </c>
      <c r="D40" s="23">
        <f t="shared" si="12"/>
        <v>0</v>
      </c>
      <c r="E40" s="23">
        <f t="shared" si="12"/>
        <v>0</v>
      </c>
      <c r="F40" s="23">
        <f t="shared" si="12"/>
        <v>0</v>
      </c>
      <c r="G40" s="23">
        <f t="shared" si="12"/>
        <v>0</v>
      </c>
      <c r="H40" s="23">
        <f t="shared" si="12"/>
        <v>0</v>
      </c>
      <c r="I40" s="23">
        <f t="shared" si="12"/>
        <v>0</v>
      </c>
      <c r="J40" s="23">
        <f t="shared" si="12"/>
        <v>1</v>
      </c>
      <c r="K40" s="23">
        <f t="shared" si="12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4"/>
        <v>10. Дженоа - Сампдория </v>
      </c>
      <c r="B41" s="23">
        <f aca="true" t="shared" si="13" ref="B41:K41">IF(OR(LEFT(B11)=LEFT($L11),RIGHT(B11)=RIGHT($L11)),1,0)</f>
        <v>0</v>
      </c>
      <c r="C41" s="23">
        <f t="shared" si="13"/>
        <v>0</v>
      </c>
      <c r="D41" s="23">
        <f t="shared" si="13"/>
        <v>0</v>
      </c>
      <c r="E41" s="23">
        <f t="shared" si="13"/>
        <v>0</v>
      </c>
      <c r="F41" s="23">
        <f t="shared" si="13"/>
        <v>1</v>
      </c>
      <c r="G41" s="23">
        <f t="shared" si="13"/>
        <v>0</v>
      </c>
      <c r="H41" s="23">
        <f t="shared" si="13"/>
        <v>1</v>
      </c>
      <c r="I41" s="23">
        <f t="shared" si="13"/>
        <v>0</v>
      </c>
      <c r="J41" s="23">
        <f t="shared" si="13"/>
        <v>1</v>
      </c>
      <c r="K41" s="23">
        <f t="shared" si="13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14" ref="B43:K43">B15</f>
        <v>Лац</v>
      </c>
      <c r="C43" s="4" t="str">
        <f t="shared" si="14"/>
        <v>Куб</v>
      </c>
      <c r="D43" s="4" t="str">
        <f t="shared" si="14"/>
        <v>Зен</v>
      </c>
      <c r="E43" s="4" t="str">
        <f t="shared" si="14"/>
        <v>Гур</v>
      </c>
      <c r="F43" s="4" t="str">
        <f t="shared" si="14"/>
        <v>Дин</v>
      </c>
      <c r="G43" s="4" t="str">
        <f t="shared" si="14"/>
        <v>Мар</v>
      </c>
      <c r="H43" s="4" t="str">
        <f t="shared" si="14"/>
        <v>Чер</v>
      </c>
      <c r="I43" s="4" t="str">
        <f t="shared" si="14"/>
        <v>Бал</v>
      </c>
      <c r="J43" s="4" t="str">
        <f t="shared" si="14"/>
        <v>Фио</v>
      </c>
      <c r="K43" s="4" t="str">
        <f t="shared" si="14"/>
        <v>Деп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Уфа - Крылья Советов </v>
      </c>
      <c r="B44" s="2">
        <f aca="true" t="shared" si="15" ref="B44:K44">IF(OR(LEFT(B16)=LEFT($L16),RIGHT(B16)=RIGHT($L16)),1,0)</f>
        <v>0</v>
      </c>
      <c r="C44" s="2">
        <f t="shared" si="15"/>
        <v>0</v>
      </c>
      <c r="D44" s="2">
        <f t="shared" si="15"/>
        <v>0</v>
      </c>
      <c r="E44" s="2">
        <f t="shared" si="15"/>
        <v>0</v>
      </c>
      <c r="F44" s="2">
        <f t="shared" si="15"/>
        <v>0</v>
      </c>
      <c r="G44" s="2">
        <f t="shared" si="15"/>
        <v>0</v>
      </c>
      <c r="H44" s="2">
        <f t="shared" si="15"/>
        <v>0</v>
      </c>
      <c r="I44" s="2">
        <f t="shared" si="15"/>
        <v>0</v>
      </c>
      <c r="J44" s="2">
        <f t="shared" si="15"/>
        <v>0</v>
      </c>
      <c r="K44" s="2">
        <f t="shared" si="15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16" ref="A45:A53">A3</f>
        <v>2. Дармштадт - Майнц </v>
      </c>
      <c r="B45" s="2">
        <f aca="true" t="shared" si="17" ref="B45:K45">IF(OR(LEFT(B17)=LEFT($L17),RIGHT(B17)=RIGHT($L17)),1,0)</f>
        <v>0</v>
      </c>
      <c r="C45" s="2">
        <f t="shared" si="17"/>
        <v>0</v>
      </c>
      <c r="D45" s="2">
        <f t="shared" si="17"/>
        <v>0</v>
      </c>
      <c r="E45" s="2">
        <f t="shared" si="17"/>
        <v>0</v>
      </c>
      <c r="F45" s="2">
        <f t="shared" si="17"/>
        <v>0</v>
      </c>
      <c r="G45" s="2">
        <f t="shared" si="17"/>
        <v>0</v>
      </c>
      <c r="H45" s="2">
        <f t="shared" si="17"/>
        <v>1</v>
      </c>
      <c r="I45" s="2">
        <f t="shared" si="17"/>
        <v>0</v>
      </c>
      <c r="J45" s="2">
        <f t="shared" si="17"/>
        <v>0</v>
      </c>
      <c r="K45" s="2">
        <f t="shared" si="17"/>
        <v>0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16"/>
        <v>3. Фрайбург - Хоффенхайм </v>
      </c>
      <c r="B46" s="2">
        <f aca="true" t="shared" si="18" ref="B46:K46">IF(OR(LEFT(B18)=LEFT($L18),RIGHT(B18)=RIGHT($L18)),1,0)</f>
        <v>1</v>
      </c>
      <c r="C46" s="2">
        <f t="shared" si="18"/>
        <v>1</v>
      </c>
      <c r="D46" s="2">
        <f t="shared" si="18"/>
        <v>1</v>
      </c>
      <c r="E46" s="2">
        <f t="shared" si="18"/>
        <v>1</v>
      </c>
      <c r="F46" s="2">
        <f t="shared" si="18"/>
        <v>1</v>
      </c>
      <c r="G46" s="2">
        <f t="shared" si="18"/>
        <v>1</v>
      </c>
      <c r="H46" s="2">
        <f t="shared" si="18"/>
        <v>1</v>
      </c>
      <c r="I46" s="2">
        <f t="shared" si="18"/>
        <v>1</v>
      </c>
      <c r="J46" s="2">
        <f t="shared" si="18"/>
        <v>1</v>
      </c>
      <c r="K46" s="2">
        <f t="shared" si="18"/>
        <v>1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16"/>
        <v>4. Борнмут - Вест Хэм </v>
      </c>
      <c r="B47" s="2">
        <f aca="true" t="shared" si="19" ref="B47:K47">IF(OR(LEFT(B19)=LEFT($L19),RIGHT(B19)=RIGHT($L19)),1,0)</f>
        <v>1</v>
      </c>
      <c r="C47" s="2">
        <f t="shared" si="19"/>
        <v>0</v>
      </c>
      <c r="D47" s="2">
        <f t="shared" si="19"/>
        <v>0</v>
      </c>
      <c r="E47" s="2">
        <f t="shared" si="19"/>
        <v>1</v>
      </c>
      <c r="F47" s="2">
        <f t="shared" si="19"/>
        <v>0</v>
      </c>
      <c r="G47" s="2">
        <f t="shared" si="19"/>
        <v>0</v>
      </c>
      <c r="H47" s="2">
        <f t="shared" si="19"/>
        <v>0</v>
      </c>
      <c r="I47" s="2">
        <f t="shared" si="19"/>
        <v>0</v>
      </c>
      <c r="J47" s="2">
        <f t="shared" si="19"/>
        <v>1</v>
      </c>
      <c r="K47" s="2">
        <f t="shared" si="19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16"/>
        <v>5. Халл Сити - Суонси </v>
      </c>
      <c r="B48" s="2">
        <f aca="true" t="shared" si="20" ref="B48:K48">IF(OR(LEFT(B20)=LEFT($L20),RIGHT(B20)=RIGHT($L20)),1,0)</f>
        <v>1</v>
      </c>
      <c r="C48" s="2">
        <f t="shared" si="20"/>
        <v>1</v>
      </c>
      <c r="D48" s="2">
        <f t="shared" si="20"/>
        <v>1</v>
      </c>
      <c r="E48" s="2">
        <f t="shared" si="20"/>
        <v>1</v>
      </c>
      <c r="F48" s="2">
        <f t="shared" si="20"/>
        <v>1</v>
      </c>
      <c r="G48" s="2">
        <f t="shared" si="20"/>
        <v>1</v>
      </c>
      <c r="H48" s="2">
        <f t="shared" si="20"/>
        <v>1</v>
      </c>
      <c r="I48" s="2">
        <f t="shared" si="20"/>
        <v>1</v>
      </c>
      <c r="J48" s="2">
        <f t="shared" si="20"/>
        <v>1</v>
      </c>
      <c r="K48" s="2">
        <f t="shared" si="20"/>
        <v>1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16"/>
        <v>6. Ингольштадт - Кёльн </v>
      </c>
      <c r="B49" s="2">
        <f aca="true" t="shared" si="21" ref="B49:K49">IF(OR(LEFT(B21)=LEFT($L21),RIGHT(B21)=RIGHT($L21)),1,0)</f>
        <v>1</v>
      </c>
      <c r="C49" s="2">
        <f t="shared" si="21"/>
        <v>1</v>
      </c>
      <c r="D49" s="2">
        <f t="shared" si="21"/>
        <v>1</v>
      </c>
      <c r="E49" s="2">
        <f t="shared" si="21"/>
        <v>0</v>
      </c>
      <c r="F49" s="2">
        <f t="shared" si="21"/>
        <v>1</v>
      </c>
      <c r="G49" s="2">
        <f t="shared" si="21"/>
        <v>1</v>
      </c>
      <c r="H49" s="2">
        <f t="shared" si="21"/>
        <v>1</v>
      </c>
      <c r="I49" s="2">
        <f t="shared" si="21"/>
        <v>1</v>
      </c>
      <c r="J49" s="2">
        <f t="shared" si="21"/>
        <v>0</v>
      </c>
      <c r="K49" s="2">
        <f t="shared" si="21"/>
        <v>1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16"/>
        <v>7. Малага - Алавес </v>
      </c>
      <c r="B50" s="2">
        <f aca="true" t="shared" si="22" ref="B50:K50">IF(OR(LEFT(B22)=LEFT($L22),RIGHT(B22)=RIGHT($L22)),1,0)</f>
        <v>1</v>
      </c>
      <c r="C50" s="2">
        <f t="shared" si="22"/>
        <v>0</v>
      </c>
      <c r="D50" s="2">
        <f t="shared" si="22"/>
        <v>1</v>
      </c>
      <c r="E50" s="2">
        <f t="shared" si="22"/>
        <v>0</v>
      </c>
      <c r="F50" s="2">
        <f t="shared" si="22"/>
        <v>0</v>
      </c>
      <c r="G50" s="2">
        <f t="shared" si="22"/>
        <v>0</v>
      </c>
      <c r="H50" s="2">
        <f t="shared" si="22"/>
        <v>0</v>
      </c>
      <c r="I50" s="2">
        <f t="shared" si="22"/>
        <v>0</v>
      </c>
      <c r="J50" s="2">
        <f t="shared" si="22"/>
        <v>1</v>
      </c>
      <c r="K50" s="2">
        <f t="shared" si="22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16"/>
        <v>8. Монпелье - Нант </v>
      </c>
      <c r="B51" s="2">
        <f aca="true" t="shared" si="23" ref="B51:K51">IF(OR(LEFT(B23)=LEFT($L23),RIGHT(B23)=RIGHT($L23)),1,0)</f>
        <v>1</v>
      </c>
      <c r="C51" s="2">
        <f t="shared" si="23"/>
        <v>1</v>
      </c>
      <c r="D51" s="2">
        <f t="shared" si="23"/>
        <v>1</v>
      </c>
      <c r="E51" s="2">
        <f t="shared" si="23"/>
        <v>1</v>
      </c>
      <c r="F51" s="2">
        <f t="shared" si="23"/>
        <v>1</v>
      </c>
      <c r="G51" s="2">
        <f t="shared" si="23"/>
        <v>1</v>
      </c>
      <c r="H51" s="2">
        <f t="shared" si="23"/>
        <v>1</v>
      </c>
      <c r="I51" s="2">
        <f t="shared" si="23"/>
        <v>0</v>
      </c>
      <c r="J51" s="2">
        <f t="shared" si="23"/>
        <v>1</v>
      </c>
      <c r="K51" s="2">
        <f t="shared" si="23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16"/>
        <v>9. Нанси - Лилль </v>
      </c>
      <c r="B52" s="2">
        <f aca="true" t="shared" si="24" ref="B52:K52">IF(OR(LEFT(B24)=LEFT($L24),RIGHT(B24)=RIGHT($L24)),1,0)</f>
        <v>0</v>
      </c>
      <c r="C52" s="2">
        <f t="shared" si="24"/>
        <v>0</v>
      </c>
      <c r="D52" s="2">
        <f t="shared" si="24"/>
        <v>0</v>
      </c>
      <c r="E52" s="2">
        <f t="shared" si="24"/>
        <v>1</v>
      </c>
      <c r="F52" s="2">
        <f t="shared" si="24"/>
        <v>1</v>
      </c>
      <c r="G52" s="2">
        <f t="shared" si="24"/>
        <v>0</v>
      </c>
      <c r="H52" s="2">
        <f t="shared" si="24"/>
        <v>0</v>
      </c>
      <c r="I52" s="2">
        <f t="shared" si="24"/>
        <v>0</v>
      </c>
      <c r="J52" s="2">
        <f t="shared" si="24"/>
        <v>1</v>
      </c>
      <c r="K52" s="2">
        <f t="shared" si="24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16"/>
        <v>10. Дженоа - Сампдория </v>
      </c>
      <c r="B53" s="31">
        <f aca="true" t="shared" si="25" ref="B53:K53">IF(OR(LEFT(B25)=LEFT($L25),RIGHT(B25)=RIGHT($L25)),1,0)</f>
        <v>1</v>
      </c>
      <c r="C53" s="31">
        <f t="shared" si="25"/>
        <v>1</v>
      </c>
      <c r="D53" s="31">
        <f t="shared" si="25"/>
        <v>0</v>
      </c>
      <c r="E53" s="31">
        <f t="shared" si="25"/>
        <v>0</v>
      </c>
      <c r="F53" s="31">
        <f t="shared" si="25"/>
        <v>1</v>
      </c>
      <c r="G53" s="31">
        <f t="shared" si="25"/>
        <v>0</v>
      </c>
      <c r="H53" s="31">
        <f t="shared" si="25"/>
        <v>1</v>
      </c>
      <c r="I53" s="31">
        <f t="shared" si="25"/>
        <v>1</v>
      </c>
      <c r="J53" s="31">
        <f t="shared" si="25"/>
        <v>1</v>
      </c>
      <c r="K53" s="31">
        <f t="shared" si="25"/>
        <v>1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26" ref="B55:K55">B1</f>
        <v>Куб</v>
      </c>
      <c r="C55" s="26" t="str">
        <f t="shared" si="26"/>
        <v>Фио</v>
      </c>
      <c r="D55" s="26" t="str">
        <f t="shared" si="26"/>
        <v>Гур</v>
      </c>
      <c r="E55" s="26" t="str">
        <f t="shared" si="26"/>
        <v>Лац</v>
      </c>
      <c r="F55" s="26" t="str">
        <f t="shared" si="26"/>
        <v>Мар</v>
      </c>
      <c r="G55" s="26" t="str">
        <f t="shared" si="26"/>
        <v>Зен</v>
      </c>
      <c r="H55" s="26" t="str">
        <f t="shared" si="26"/>
        <v>Бал</v>
      </c>
      <c r="I55" s="26" t="str">
        <f t="shared" si="26"/>
        <v>Дин</v>
      </c>
      <c r="J55" s="26" t="str">
        <f t="shared" si="26"/>
        <v>Деп</v>
      </c>
      <c r="K55" s="26" t="str">
        <f t="shared" si="26"/>
        <v>Чер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Уфа - Крылья Советов </v>
      </c>
      <c r="B56" s="6">
        <f aca="true" t="shared" si="27" ref="B56:B65">IF(B32&gt;C32,1,0)</f>
        <v>0</v>
      </c>
      <c r="C56" s="34">
        <f aca="true" t="shared" si="28" ref="C56:C65">IF(C32&gt;B32,1,0)</f>
        <v>0</v>
      </c>
      <c r="D56" s="6">
        <f aca="true" t="shared" si="29" ref="D56:D65">IF(D32&gt;E32,1,0)</f>
        <v>0</v>
      </c>
      <c r="E56" s="6">
        <f aca="true" t="shared" si="30" ref="E56:E65">IF(E32&gt;D32,1,0)</f>
        <v>0</v>
      </c>
      <c r="F56" s="6">
        <f aca="true" t="shared" si="31" ref="F56:F65">IF(F32&gt;G32,1,0)</f>
        <v>0</v>
      </c>
      <c r="G56" s="6">
        <f aca="true" t="shared" si="32" ref="G56:G65">IF(G32&gt;F32,1,0)</f>
        <v>0</v>
      </c>
      <c r="H56" s="6">
        <f aca="true" t="shared" si="33" ref="H56:H65">IF(H32&gt;I32,1,0)</f>
        <v>0</v>
      </c>
      <c r="I56" s="6">
        <f aca="true" t="shared" si="34" ref="I56:I65">IF(I32&gt;H32,1,0)</f>
        <v>0</v>
      </c>
      <c r="J56" s="6">
        <f>IF(J32&gt;K32,1,0)</f>
        <v>0</v>
      </c>
      <c r="K56" s="6">
        <f aca="true" t="shared" si="35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36" ref="A57:A65">A3</f>
        <v>2. Дармштадт - Майнц </v>
      </c>
      <c r="B57" s="6">
        <f t="shared" si="27"/>
        <v>0</v>
      </c>
      <c r="C57" s="34">
        <f t="shared" si="28"/>
        <v>0</v>
      </c>
      <c r="D57" s="6">
        <f t="shared" si="29"/>
        <v>0</v>
      </c>
      <c r="E57" s="6">
        <f t="shared" si="30"/>
        <v>0</v>
      </c>
      <c r="F57" s="6">
        <f t="shared" si="31"/>
        <v>0</v>
      </c>
      <c r="G57" s="6">
        <f t="shared" si="32"/>
        <v>1</v>
      </c>
      <c r="H57" s="6">
        <f t="shared" si="33"/>
        <v>0</v>
      </c>
      <c r="I57" s="6">
        <f t="shared" si="34"/>
        <v>0</v>
      </c>
      <c r="J57" s="6">
        <f aca="true" t="shared" si="37" ref="J57:J65">IF(J33&gt;K33,1,0)</f>
        <v>0</v>
      </c>
      <c r="K57" s="6">
        <f t="shared" si="35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36"/>
        <v>3. Фрайбург - Хоффенхайм </v>
      </c>
      <c r="B58" s="6">
        <f t="shared" si="27"/>
        <v>0</v>
      </c>
      <c r="C58" s="34">
        <f t="shared" si="28"/>
        <v>0</v>
      </c>
      <c r="D58" s="6">
        <f t="shared" si="29"/>
        <v>0</v>
      </c>
      <c r="E58" s="6">
        <f t="shared" si="30"/>
        <v>0</v>
      </c>
      <c r="F58" s="6">
        <f t="shared" si="31"/>
        <v>1</v>
      </c>
      <c r="G58" s="6">
        <f t="shared" si="32"/>
        <v>0</v>
      </c>
      <c r="H58" s="6">
        <f t="shared" si="33"/>
        <v>0</v>
      </c>
      <c r="I58" s="6">
        <f t="shared" si="34"/>
        <v>0</v>
      </c>
      <c r="J58" s="6">
        <f t="shared" si="37"/>
        <v>1</v>
      </c>
      <c r="K58" s="6">
        <f t="shared" si="35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36"/>
        <v>4. Борнмут - Вест Хэм </v>
      </c>
      <c r="B59" s="6">
        <f t="shared" si="27"/>
        <v>1</v>
      </c>
      <c r="C59" s="34">
        <f t="shared" si="28"/>
        <v>0</v>
      </c>
      <c r="D59" s="6">
        <f t="shared" si="29"/>
        <v>1</v>
      </c>
      <c r="E59" s="6">
        <f t="shared" si="30"/>
        <v>0</v>
      </c>
      <c r="F59" s="6">
        <f t="shared" si="31"/>
        <v>0</v>
      </c>
      <c r="G59" s="6">
        <f t="shared" si="32"/>
        <v>0</v>
      </c>
      <c r="H59" s="6">
        <f t="shared" si="33"/>
        <v>0</v>
      </c>
      <c r="I59" s="6">
        <f t="shared" si="34"/>
        <v>0</v>
      </c>
      <c r="J59" s="6">
        <f t="shared" si="37"/>
        <v>0</v>
      </c>
      <c r="K59" s="6">
        <f t="shared" si="35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36"/>
        <v>5. Халл Сити - Суонси </v>
      </c>
      <c r="B60" s="6">
        <f t="shared" si="27"/>
        <v>1</v>
      </c>
      <c r="C60" s="34">
        <f t="shared" si="28"/>
        <v>0</v>
      </c>
      <c r="D60" s="6">
        <f t="shared" si="29"/>
        <v>1</v>
      </c>
      <c r="E60" s="6">
        <f t="shared" si="30"/>
        <v>0</v>
      </c>
      <c r="F60" s="6">
        <f t="shared" si="31"/>
        <v>1</v>
      </c>
      <c r="G60" s="6">
        <f t="shared" si="32"/>
        <v>0</v>
      </c>
      <c r="H60" s="6">
        <f t="shared" si="33"/>
        <v>0</v>
      </c>
      <c r="I60" s="6">
        <f t="shared" si="34"/>
        <v>0</v>
      </c>
      <c r="J60" s="6">
        <f t="shared" si="37"/>
        <v>0</v>
      </c>
      <c r="K60" s="6">
        <f t="shared" si="35"/>
        <v>1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36"/>
        <v>6. Ингольштадт - Кёльн </v>
      </c>
      <c r="B61" s="6">
        <f t="shared" si="27"/>
        <v>0</v>
      </c>
      <c r="C61" s="34">
        <f t="shared" si="28"/>
        <v>1</v>
      </c>
      <c r="D61" s="6">
        <f t="shared" si="29"/>
        <v>0</v>
      </c>
      <c r="E61" s="6">
        <f t="shared" si="30"/>
        <v>0</v>
      </c>
      <c r="F61" s="6">
        <f t="shared" si="31"/>
        <v>0</v>
      </c>
      <c r="G61" s="6">
        <f t="shared" si="32"/>
        <v>1</v>
      </c>
      <c r="H61" s="6">
        <f t="shared" si="33"/>
        <v>0</v>
      </c>
      <c r="I61" s="6">
        <f t="shared" si="34"/>
        <v>0</v>
      </c>
      <c r="J61" s="6">
        <f t="shared" si="37"/>
        <v>1</v>
      </c>
      <c r="K61" s="6">
        <f t="shared" si="35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36"/>
        <v>7. Малага - Алавес </v>
      </c>
      <c r="B62" s="6">
        <f t="shared" si="27"/>
        <v>0</v>
      </c>
      <c r="C62" s="34">
        <f t="shared" si="28"/>
        <v>0</v>
      </c>
      <c r="D62" s="6">
        <f t="shared" si="29"/>
        <v>0</v>
      </c>
      <c r="E62" s="6">
        <f t="shared" si="30"/>
        <v>0</v>
      </c>
      <c r="F62" s="6">
        <f t="shared" si="31"/>
        <v>0</v>
      </c>
      <c r="G62" s="6">
        <f t="shared" si="32"/>
        <v>0</v>
      </c>
      <c r="H62" s="6">
        <f t="shared" si="33"/>
        <v>1</v>
      </c>
      <c r="I62" s="6">
        <f t="shared" si="34"/>
        <v>0</v>
      </c>
      <c r="J62" s="6">
        <f t="shared" si="37"/>
        <v>0</v>
      </c>
      <c r="K62" s="6">
        <f t="shared" si="35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36"/>
        <v>8. Монпелье - Нант </v>
      </c>
      <c r="B63" s="6">
        <f t="shared" si="27"/>
        <v>0</v>
      </c>
      <c r="C63" s="34">
        <f t="shared" si="28"/>
        <v>0</v>
      </c>
      <c r="D63" s="6">
        <f t="shared" si="29"/>
        <v>0</v>
      </c>
      <c r="E63" s="6">
        <f t="shared" si="30"/>
        <v>0</v>
      </c>
      <c r="F63" s="6">
        <f t="shared" si="31"/>
        <v>0</v>
      </c>
      <c r="G63" s="6">
        <f t="shared" si="32"/>
        <v>0</v>
      </c>
      <c r="H63" s="6">
        <f t="shared" si="33"/>
        <v>0</v>
      </c>
      <c r="I63" s="6">
        <f t="shared" si="34"/>
        <v>0</v>
      </c>
      <c r="J63" s="6">
        <f t="shared" si="37"/>
        <v>0</v>
      </c>
      <c r="K63" s="6">
        <f t="shared" si="35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36"/>
        <v>9. Нанси - Лилль </v>
      </c>
      <c r="B64" s="6">
        <f t="shared" si="27"/>
        <v>0</v>
      </c>
      <c r="C64" s="34">
        <f t="shared" si="28"/>
        <v>1</v>
      </c>
      <c r="D64" s="6">
        <f t="shared" si="29"/>
        <v>0</v>
      </c>
      <c r="E64" s="6">
        <f t="shared" si="30"/>
        <v>0</v>
      </c>
      <c r="F64" s="6">
        <f t="shared" si="31"/>
        <v>0</v>
      </c>
      <c r="G64" s="6">
        <f t="shared" si="32"/>
        <v>0</v>
      </c>
      <c r="H64" s="6">
        <f t="shared" si="33"/>
        <v>0</v>
      </c>
      <c r="I64" s="6">
        <f t="shared" si="34"/>
        <v>0</v>
      </c>
      <c r="J64" s="6">
        <f t="shared" si="37"/>
        <v>1</v>
      </c>
      <c r="K64" s="6">
        <f t="shared" si="35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36"/>
        <v>10. Дженоа - Сампдория </v>
      </c>
      <c r="B65" s="6">
        <f t="shared" si="27"/>
        <v>0</v>
      </c>
      <c r="C65" s="34">
        <f t="shared" si="28"/>
        <v>0</v>
      </c>
      <c r="D65" s="6">
        <f t="shared" si="29"/>
        <v>0</v>
      </c>
      <c r="E65" s="6">
        <f t="shared" si="30"/>
        <v>0</v>
      </c>
      <c r="F65" s="6">
        <f t="shared" si="31"/>
        <v>1</v>
      </c>
      <c r="G65" s="6">
        <f t="shared" si="32"/>
        <v>0</v>
      </c>
      <c r="H65" s="6">
        <f t="shared" si="33"/>
        <v>1</v>
      </c>
      <c r="I65" s="6">
        <f t="shared" si="34"/>
        <v>0</v>
      </c>
      <c r="J65" s="6">
        <f t="shared" si="37"/>
        <v>1</v>
      </c>
      <c r="K65" s="6">
        <f t="shared" si="35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38" ref="B67:K67">B15</f>
        <v>Лац</v>
      </c>
      <c r="C67" s="35" t="str">
        <f t="shared" si="38"/>
        <v>Куб</v>
      </c>
      <c r="D67" s="35" t="str">
        <f t="shared" si="38"/>
        <v>Зен</v>
      </c>
      <c r="E67" s="35" t="str">
        <f t="shared" si="38"/>
        <v>Гур</v>
      </c>
      <c r="F67" s="35" t="str">
        <f t="shared" si="38"/>
        <v>Дин</v>
      </c>
      <c r="G67" s="35" t="str">
        <f t="shared" si="38"/>
        <v>Мар</v>
      </c>
      <c r="H67" s="35" t="str">
        <f t="shared" si="38"/>
        <v>Чер</v>
      </c>
      <c r="I67" s="35" t="str">
        <f t="shared" si="38"/>
        <v>Бал</v>
      </c>
      <c r="J67" s="35" t="str">
        <f t="shared" si="38"/>
        <v>Фио</v>
      </c>
      <c r="K67" s="35" t="str">
        <f t="shared" si="38"/>
        <v>Деп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Уфа - Крылья Советов </v>
      </c>
      <c r="B68" s="6">
        <f aca="true" t="shared" si="39" ref="B68:B77">IF(B44&gt;C44,1,0)</f>
        <v>0</v>
      </c>
      <c r="C68" s="34">
        <f aca="true" t="shared" si="40" ref="C68:C77">IF(C44&gt;B44,1,0)</f>
        <v>0</v>
      </c>
      <c r="D68" s="6">
        <f aca="true" t="shared" si="41" ref="D68:D77">IF(D44&gt;E44,1,0)</f>
        <v>0</v>
      </c>
      <c r="E68" s="6">
        <f aca="true" t="shared" si="42" ref="E68:E77">IF(E44&gt;D44,1,0)</f>
        <v>0</v>
      </c>
      <c r="F68" s="6">
        <f aca="true" t="shared" si="43" ref="F68:F77">IF(F44&gt;G44,1,0)</f>
        <v>0</v>
      </c>
      <c r="G68" s="6">
        <f aca="true" t="shared" si="44" ref="G68:G77">IF(G44&gt;F44,1,0)</f>
        <v>0</v>
      </c>
      <c r="H68" s="6">
        <f aca="true" t="shared" si="45" ref="H68:H77">IF(H44&gt;I44,1,0)</f>
        <v>0</v>
      </c>
      <c r="I68" s="6">
        <f aca="true" t="shared" si="46" ref="I68:I77">IF(I44&gt;H44,1,0)</f>
        <v>0</v>
      </c>
      <c r="J68" s="6">
        <f>IF(J44&gt;K44,1,0)</f>
        <v>0</v>
      </c>
      <c r="K68" s="6">
        <f aca="true" t="shared" si="47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48" ref="A69:A77">A3</f>
        <v>2. Дармштадт - Майнц </v>
      </c>
      <c r="B69" s="6">
        <f t="shared" si="39"/>
        <v>0</v>
      </c>
      <c r="C69" s="34">
        <f t="shared" si="40"/>
        <v>0</v>
      </c>
      <c r="D69" s="6">
        <f t="shared" si="41"/>
        <v>0</v>
      </c>
      <c r="E69" s="6">
        <f t="shared" si="42"/>
        <v>0</v>
      </c>
      <c r="F69" s="6">
        <f t="shared" si="43"/>
        <v>0</v>
      </c>
      <c r="G69" s="6">
        <f t="shared" si="44"/>
        <v>0</v>
      </c>
      <c r="H69" s="6">
        <f t="shared" si="45"/>
        <v>1</v>
      </c>
      <c r="I69" s="6">
        <f t="shared" si="46"/>
        <v>0</v>
      </c>
      <c r="J69" s="6">
        <f aca="true" t="shared" si="49" ref="J69:J77">IF(J45&gt;K45,1,0)</f>
        <v>0</v>
      </c>
      <c r="K69" s="6">
        <f t="shared" si="47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48"/>
        <v>3. Фрайбург - Хоффенхайм </v>
      </c>
      <c r="B70" s="6">
        <f t="shared" si="39"/>
        <v>0</v>
      </c>
      <c r="C70" s="34">
        <f t="shared" si="40"/>
        <v>0</v>
      </c>
      <c r="D70" s="6">
        <f t="shared" si="41"/>
        <v>0</v>
      </c>
      <c r="E70" s="6">
        <f t="shared" si="42"/>
        <v>0</v>
      </c>
      <c r="F70" s="6">
        <f t="shared" si="43"/>
        <v>0</v>
      </c>
      <c r="G70" s="6">
        <f t="shared" si="44"/>
        <v>0</v>
      </c>
      <c r="H70" s="6">
        <f t="shared" si="45"/>
        <v>0</v>
      </c>
      <c r="I70" s="6">
        <f t="shared" si="46"/>
        <v>0</v>
      </c>
      <c r="J70" s="6">
        <f t="shared" si="49"/>
        <v>0</v>
      </c>
      <c r="K70" s="6">
        <f t="shared" si="47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48"/>
        <v>4. Борнмут - Вест Хэм </v>
      </c>
      <c r="B71" s="6">
        <f t="shared" si="39"/>
        <v>1</v>
      </c>
      <c r="C71" s="34">
        <f t="shared" si="40"/>
        <v>0</v>
      </c>
      <c r="D71" s="6">
        <f t="shared" si="41"/>
        <v>0</v>
      </c>
      <c r="E71" s="6">
        <f t="shared" si="42"/>
        <v>1</v>
      </c>
      <c r="F71" s="6">
        <f t="shared" si="43"/>
        <v>0</v>
      </c>
      <c r="G71" s="6">
        <f t="shared" si="44"/>
        <v>0</v>
      </c>
      <c r="H71" s="6">
        <f t="shared" si="45"/>
        <v>0</v>
      </c>
      <c r="I71" s="6">
        <f t="shared" si="46"/>
        <v>0</v>
      </c>
      <c r="J71" s="6">
        <f t="shared" si="49"/>
        <v>1</v>
      </c>
      <c r="K71" s="6">
        <f t="shared" si="47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48"/>
        <v>5. Халл Сити - Суонси </v>
      </c>
      <c r="B72" s="6">
        <f t="shared" si="39"/>
        <v>0</v>
      </c>
      <c r="C72" s="34">
        <f t="shared" si="40"/>
        <v>0</v>
      </c>
      <c r="D72" s="6">
        <f t="shared" si="41"/>
        <v>0</v>
      </c>
      <c r="E72" s="6">
        <f t="shared" si="42"/>
        <v>0</v>
      </c>
      <c r="F72" s="6">
        <f t="shared" si="43"/>
        <v>0</v>
      </c>
      <c r="G72" s="6">
        <f t="shared" si="44"/>
        <v>0</v>
      </c>
      <c r="H72" s="6">
        <f t="shared" si="45"/>
        <v>0</v>
      </c>
      <c r="I72" s="6">
        <f t="shared" si="46"/>
        <v>0</v>
      </c>
      <c r="J72" s="6">
        <f t="shared" si="49"/>
        <v>0</v>
      </c>
      <c r="K72" s="6">
        <f t="shared" si="47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48"/>
        <v>6. Ингольштадт - Кёльн </v>
      </c>
      <c r="B73" s="6">
        <f t="shared" si="39"/>
        <v>0</v>
      </c>
      <c r="C73" s="34">
        <f t="shared" si="40"/>
        <v>0</v>
      </c>
      <c r="D73" s="6">
        <f t="shared" si="41"/>
        <v>1</v>
      </c>
      <c r="E73" s="6">
        <f t="shared" si="42"/>
        <v>0</v>
      </c>
      <c r="F73" s="6">
        <f t="shared" si="43"/>
        <v>0</v>
      </c>
      <c r="G73" s="6">
        <f t="shared" si="44"/>
        <v>0</v>
      </c>
      <c r="H73" s="6">
        <f t="shared" si="45"/>
        <v>0</v>
      </c>
      <c r="I73" s="6">
        <f t="shared" si="46"/>
        <v>0</v>
      </c>
      <c r="J73" s="6">
        <f t="shared" si="49"/>
        <v>0</v>
      </c>
      <c r="K73" s="6">
        <f t="shared" si="47"/>
        <v>1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48"/>
        <v>7. Малага - Алавес </v>
      </c>
      <c r="B74" s="6">
        <f t="shared" si="39"/>
        <v>1</v>
      </c>
      <c r="C74" s="34">
        <f t="shared" si="40"/>
        <v>0</v>
      </c>
      <c r="D74" s="6">
        <f t="shared" si="41"/>
        <v>1</v>
      </c>
      <c r="E74" s="6">
        <f t="shared" si="42"/>
        <v>0</v>
      </c>
      <c r="F74" s="6">
        <f t="shared" si="43"/>
        <v>0</v>
      </c>
      <c r="G74" s="6">
        <f t="shared" si="44"/>
        <v>0</v>
      </c>
      <c r="H74" s="6">
        <f t="shared" si="45"/>
        <v>0</v>
      </c>
      <c r="I74" s="6">
        <f t="shared" si="46"/>
        <v>0</v>
      </c>
      <c r="J74" s="6">
        <f t="shared" si="49"/>
        <v>1</v>
      </c>
      <c r="K74" s="6">
        <f t="shared" si="47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48"/>
        <v>8. Монпелье - Нант </v>
      </c>
      <c r="B75" s="6">
        <f t="shared" si="39"/>
        <v>0</v>
      </c>
      <c r="C75" s="34">
        <f t="shared" si="40"/>
        <v>0</v>
      </c>
      <c r="D75" s="6">
        <f t="shared" si="41"/>
        <v>0</v>
      </c>
      <c r="E75" s="6">
        <f t="shared" si="42"/>
        <v>0</v>
      </c>
      <c r="F75" s="6">
        <f t="shared" si="43"/>
        <v>0</v>
      </c>
      <c r="G75" s="6">
        <f t="shared" si="44"/>
        <v>0</v>
      </c>
      <c r="H75" s="6">
        <f t="shared" si="45"/>
        <v>1</v>
      </c>
      <c r="I75" s="6">
        <f t="shared" si="46"/>
        <v>0</v>
      </c>
      <c r="J75" s="6">
        <f t="shared" si="49"/>
        <v>1</v>
      </c>
      <c r="K75" s="6">
        <f t="shared" si="47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48"/>
        <v>9. Нанси - Лилль </v>
      </c>
      <c r="B76" s="6">
        <f t="shared" si="39"/>
        <v>0</v>
      </c>
      <c r="C76" s="34">
        <f t="shared" si="40"/>
        <v>0</v>
      </c>
      <c r="D76" s="6">
        <f t="shared" si="41"/>
        <v>0</v>
      </c>
      <c r="E76" s="6">
        <f t="shared" si="42"/>
        <v>1</v>
      </c>
      <c r="F76" s="6">
        <f t="shared" si="43"/>
        <v>1</v>
      </c>
      <c r="G76" s="6">
        <f t="shared" si="44"/>
        <v>0</v>
      </c>
      <c r="H76" s="6">
        <f t="shared" si="45"/>
        <v>0</v>
      </c>
      <c r="I76" s="6">
        <f t="shared" si="46"/>
        <v>0</v>
      </c>
      <c r="J76" s="6">
        <f t="shared" si="49"/>
        <v>1</v>
      </c>
      <c r="K76" s="6">
        <f t="shared" si="47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48"/>
        <v>10. Дженоа - Сампдория </v>
      </c>
      <c r="B77" s="30">
        <f t="shared" si="39"/>
        <v>0</v>
      </c>
      <c r="C77" s="36">
        <f t="shared" si="40"/>
        <v>0</v>
      </c>
      <c r="D77" s="30">
        <f t="shared" si="41"/>
        <v>0</v>
      </c>
      <c r="E77" s="30">
        <f t="shared" si="42"/>
        <v>0</v>
      </c>
      <c r="F77" s="30">
        <f t="shared" si="43"/>
        <v>1</v>
      </c>
      <c r="G77" s="30">
        <f t="shared" si="44"/>
        <v>0</v>
      </c>
      <c r="H77" s="30">
        <f t="shared" si="45"/>
        <v>0</v>
      </c>
      <c r="I77" s="30">
        <f t="shared" si="46"/>
        <v>0</v>
      </c>
      <c r="J77" s="30">
        <f t="shared" si="49"/>
        <v>0</v>
      </c>
      <c r="K77" s="30">
        <f t="shared" si="47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  <row r="79" ht="12.75" hidden="1"/>
  </sheetData>
  <mergeCells count="10">
    <mergeCell ref="J13:K13"/>
    <mergeCell ref="J27:K27"/>
    <mergeCell ref="B27:C27"/>
    <mergeCell ref="D27:E27"/>
    <mergeCell ref="F27:G27"/>
    <mergeCell ref="H27:I27"/>
    <mergeCell ref="B13:C13"/>
    <mergeCell ref="D13:E13"/>
    <mergeCell ref="F13:G13"/>
    <mergeCell ref="H13:I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L26" sqref="L26"/>
    </sheetView>
  </sheetViews>
  <sheetFormatPr defaultColWidth="9.00390625" defaultRowHeight="12.75"/>
  <cols>
    <col min="1" max="1" width="30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CONCATENATE("Д2. ",Программа!B1," тур. ",Программа!B2)</f>
        <v>Д2. 3 тур. 11.03. </v>
      </c>
      <c r="B1" s="14" t="s">
        <v>20</v>
      </c>
      <c r="C1" s="14" t="s">
        <v>25</v>
      </c>
      <c r="D1" s="15" t="s">
        <v>18</v>
      </c>
      <c r="E1" s="15" t="s">
        <v>26</v>
      </c>
      <c r="F1" s="14" t="s">
        <v>17</v>
      </c>
      <c r="G1" s="14" t="s">
        <v>33</v>
      </c>
      <c r="H1" s="15" t="s">
        <v>21</v>
      </c>
      <c r="I1" s="15" t="s">
        <v>23</v>
      </c>
      <c r="J1" s="14" t="s">
        <v>14</v>
      </c>
      <c r="K1" s="14" t="s">
        <v>12</v>
      </c>
      <c r="L1" s="72" t="s">
        <v>0</v>
      </c>
    </row>
    <row r="2" spans="1:12" ht="12.75" customHeight="1">
      <c r="A2" s="12" t="str">
        <f>Программа!B3</f>
        <v>1. Уфа - Крылья Советов </v>
      </c>
      <c r="B2" s="16">
        <v>1</v>
      </c>
      <c r="C2" s="16">
        <v>1</v>
      </c>
      <c r="D2" s="17" t="s">
        <v>36</v>
      </c>
      <c r="E2" s="17" t="s">
        <v>34</v>
      </c>
      <c r="F2" s="16">
        <v>1</v>
      </c>
      <c r="G2" s="16">
        <v>1</v>
      </c>
      <c r="H2" s="17" t="s">
        <v>34</v>
      </c>
      <c r="I2" s="17">
        <v>1</v>
      </c>
      <c r="J2" s="16">
        <v>1</v>
      </c>
      <c r="K2" s="16">
        <v>1</v>
      </c>
      <c r="L2" s="73">
        <f>'Д1'!L2</f>
        <v>1</v>
      </c>
    </row>
    <row r="3" spans="1:12" ht="12.75">
      <c r="A3" s="12" t="str">
        <f>Программа!B4</f>
        <v>2. Дармштадт - Майнц </v>
      </c>
      <c r="B3" s="16">
        <v>2</v>
      </c>
      <c r="C3" s="16">
        <v>2</v>
      </c>
      <c r="D3" s="17">
        <v>1</v>
      </c>
      <c r="E3" s="17">
        <v>2</v>
      </c>
      <c r="F3" s="16">
        <v>1</v>
      </c>
      <c r="G3" s="16">
        <v>2</v>
      </c>
      <c r="H3" s="17">
        <v>1</v>
      </c>
      <c r="I3" s="17">
        <v>1</v>
      </c>
      <c r="J3" s="16">
        <v>2</v>
      </c>
      <c r="K3" s="16">
        <v>1</v>
      </c>
      <c r="L3" s="73">
        <f>'Д1'!L3</f>
        <v>1</v>
      </c>
    </row>
    <row r="4" spans="1:12" ht="12.75">
      <c r="A4" s="12" t="str">
        <f>Программа!B5</f>
        <v>3. Фрайбург - Хоффенхайм </v>
      </c>
      <c r="B4" s="16">
        <v>2</v>
      </c>
      <c r="C4" s="16">
        <v>2</v>
      </c>
      <c r="D4" s="17">
        <v>1</v>
      </c>
      <c r="E4" s="17" t="s">
        <v>34</v>
      </c>
      <c r="F4" s="16">
        <v>1</v>
      </c>
      <c r="G4" s="16">
        <v>1</v>
      </c>
      <c r="H4" s="17">
        <v>1</v>
      </c>
      <c r="I4" s="17">
        <v>1</v>
      </c>
      <c r="J4" s="16" t="s">
        <v>70</v>
      </c>
      <c r="K4" s="16">
        <v>1</v>
      </c>
      <c r="L4" s="73" t="str">
        <f>'Д1'!L4</f>
        <v>Х</v>
      </c>
    </row>
    <row r="5" spans="1:12" ht="12.75">
      <c r="A5" s="12" t="str">
        <f>Программа!B6</f>
        <v>4. Борнмут - Вест Хэм </v>
      </c>
      <c r="B5" s="16" t="s">
        <v>37</v>
      </c>
      <c r="C5" s="16">
        <v>2</v>
      </c>
      <c r="D5" s="17">
        <v>2</v>
      </c>
      <c r="E5" s="17">
        <v>2</v>
      </c>
      <c r="F5" s="16" t="s">
        <v>34</v>
      </c>
      <c r="G5" s="16">
        <v>1</v>
      </c>
      <c r="H5" s="17">
        <v>1</v>
      </c>
      <c r="I5" s="17">
        <v>1</v>
      </c>
      <c r="J5" s="16">
        <v>2</v>
      </c>
      <c r="K5" s="16">
        <v>2</v>
      </c>
      <c r="L5" s="73">
        <f>'Д1'!L5</f>
        <v>1</v>
      </c>
    </row>
    <row r="6" spans="1:12" ht="12.75">
      <c r="A6" s="12" t="str">
        <f>Программа!B7</f>
        <v>5. Халл Сити - Суонси </v>
      </c>
      <c r="B6" s="16" t="s">
        <v>34</v>
      </c>
      <c r="C6" s="16" t="s">
        <v>34</v>
      </c>
      <c r="D6" s="17">
        <v>1</v>
      </c>
      <c r="E6" s="17">
        <v>2</v>
      </c>
      <c r="F6" s="16">
        <v>1</v>
      </c>
      <c r="G6" s="16">
        <v>1</v>
      </c>
      <c r="H6" s="17">
        <v>1</v>
      </c>
      <c r="I6" s="17">
        <v>1</v>
      </c>
      <c r="J6" s="16">
        <v>1</v>
      </c>
      <c r="K6" s="16">
        <v>1</v>
      </c>
      <c r="L6" s="73">
        <f>'Д1'!L6</f>
        <v>1</v>
      </c>
    </row>
    <row r="7" spans="1:12" ht="12.75">
      <c r="A7" s="12" t="str">
        <f>Программа!B8</f>
        <v>6. Ингольштадт - Кёльн </v>
      </c>
      <c r="B7" s="16">
        <v>2</v>
      </c>
      <c r="C7" s="16">
        <v>2</v>
      </c>
      <c r="D7" s="17">
        <v>2</v>
      </c>
      <c r="E7" s="17">
        <v>2</v>
      </c>
      <c r="F7" s="16">
        <v>1</v>
      </c>
      <c r="G7" s="16">
        <v>2</v>
      </c>
      <c r="H7" s="17" t="s">
        <v>34</v>
      </c>
      <c r="I7" s="17">
        <v>2</v>
      </c>
      <c r="J7" s="16">
        <v>2</v>
      </c>
      <c r="K7" s="16">
        <v>1</v>
      </c>
      <c r="L7" s="73" t="str">
        <f>'Д1'!L7</f>
        <v>Х</v>
      </c>
    </row>
    <row r="8" spans="1:12" ht="12.75">
      <c r="A8" s="12" t="str">
        <f>Программа!B9</f>
        <v>7. Малага - Алавес </v>
      </c>
      <c r="B8" s="16">
        <v>2</v>
      </c>
      <c r="C8" s="16">
        <v>1</v>
      </c>
      <c r="D8" s="17">
        <v>1</v>
      </c>
      <c r="E8" s="17" t="s">
        <v>34</v>
      </c>
      <c r="F8" s="16">
        <v>1</v>
      </c>
      <c r="G8" s="16">
        <v>1</v>
      </c>
      <c r="H8" s="17">
        <v>1</v>
      </c>
      <c r="I8" s="17">
        <v>1</v>
      </c>
      <c r="J8" s="16">
        <v>1</v>
      </c>
      <c r="K8" s="16">
        <v>1</v>
      </c>
      <c r="L8" s="73">
        <f>'Д1'!L8</f>
        <v>2</v>
      </c>
    </row>
    <row r="9" spans="1:12" ht="12.75">
      <c r="A9" s="12" t="str">
        <f>Программа!B10</f>
        <v>8. Монпелье - Нант </v>
      </c>
      <c r="B9" s="16" t="s">
        <v>34</v>
      </c>
      <c r="C9" s="16">
        <v>1</v>
      </c>
      <c r="D9" s="17">
        <v>1</v>
      </c>
      <c r="E9" s="17">
        <v>1</v>
      </c>
      <c r="F9" s="16" t="s">
        <v>34</v>
      </c>
      <c r="G9" s="16">
        <v>1</v>
      </c>
      <c r="H9" s="17">
        <v>1</v>
      </c>
      <c r="I9" s="17">
        <v>1</v>
      </c>
      <c r="J9" s="16">
        <v>1</v>
      </c>
      <c r="K9" s="16">
        <v>1</v>
      </c>
      <c r="L9" s="73">
        <f>'Д1'!L9</f>
        <v>2</v>
      </c>
    </row>
    <row r="10" spans="1:12" ht="12.75">
      <c r="A10" s="12" t="str">
        <f>Программа!B11</f>
        <v>9. Нанси - Лилль </v>
      </c>
      <c r="B10" s="16" t="s">
        <v>34</v>
      </c>
      <c r="C10" s="16">
        <v>1</v>
      </c>
      <c r="D10" s="17">
        <v>2</v>
      </c>
      <c r="E10" s="17">
        <v>2</v>
      </c>
      <c r="F10" s="16">
        <v>1</v>
      </c>
      <c r="G10" s="16" t="s">
        <v>34</v>
      </c>
      <c r="H10" s="17">
        <v>1</v>
      </c>
      <c r="I10" s="17">
        <v>1</v>
      </c>
      <c r="J10" s="16">
        <v>2</v>
      </c>
      <c r="K10" s="16" t="s">
        <v>34</v>
      </c>
      <c r="L10" s="73">
        <f>'Д1'!L10</f>
        <v>2</v>
      </c>
    </row>
    <row r="11" spans="1:12" ht="12.75">
      <c r="A11" s="12" t="str">
        <f>Программа!B12</f>
        <v>10. Дженоа - Сампдория </v>
      </c>
      <c r="B11" s="16">
        <v>2</v>
      </c>
      <c r="C11" s="16" t="s">
        <v>34</v>
      </c>
      <c r="D11" s="17">
        <v>2</v>
      </c>
      <c r="E11" s="17">
        <v>1</v>
      </c>
      <c r="F11" s="16" t="s">
        <v>36</v>
      </c>
      <c r="G11" s="16">
        <v>2</v>
      </c>
      <c r="H11" s="17" t="s">
        <v>36</v>
      </c>
      <c r="I11" s="17">
        <v>1</v>
      </c>
      <c r="J11" s="16">
        <v>2</v>
      </c>
      <c r="K11" s="16">
        <v>2</v>
      </c>
      <c r="L11" s="73">
        <f>'Д1'!L11</f>
        <v>2</v>
      </c>
    </row>
    <row r="12" spans="1:12" ht="12.75">
      <c r="A12" s="18" t="s">
        <v>2</v>
      </c>
      <c r="B12" s="19">
        <f aca="true" t="shared" si="0" ref="B12:H12">SUM(B32:B41)</f>
        <v>3</v>
      </c>
      <c r="C12" s="19">
        <f t="shared" si="0"/>
        <v>1</v>
      </c>
      <c r="D12" s="20">
        <f t="shared" si="0"/>
        <v>5</v>
      </c>
      <c r="E12" s="20">
        <f t="shared" si="0"/>
        <v>2</v>
      </c>
      <c r="F12" s="19">
        <f t="shared" si="0"/>
        <v>3</v>
      </c>
      <c r="G12" s="19">
        <f t="shared" si="0"/>
        <v>4</v>
      </c>
      <c r="H12" s="20">
        <f t="shared" si="0"/>
        <v>4</v>
      </c>
      <c r="I12" s="20">
        <f>SUM(I32:I41)</f>
        <v>4</v>
      </c>
      <c r="J12" s="19">
        <f>SUM(J32:J41)</f>
        <v>5</v>
      </c>
      <c r="K12" s="19">
        <f>SUM(K32:K41)</f>
        <v>4</v>
      </c>
      <c r="L12" s="4"/>
    </row>
    <row r="13" spans="1:12" ht="12.75">
      <c r="A13" s="3" t="s">
        <v>1</v>
      </c>
      <c r="B13" s="74" t="str">
        <f>SUM(B56:B65)&amp;"-"&amp;SUM(C56:C65)</f>
        <v>2-0</v>
      </c>
      <c r="C13" s="75"/>
      <c r="D13" s="76" t="str">
        <f>SUM(D56:D65)&amp;"-"&amp;SUM(E56:E65)</f>
        <v>4-1</v>
      </c>
      <c r="E13" s="77"/>
      <c r="F13" s="74" t="str">
        <f>SUM(F56:F65)&amp;"-"&amp;SUM(G56:G65)</f>
        <v>1-2</v>
      </c>
      <c r="G13" s="75"/>
      <c r="H13" s="76" t="str">
        <f>SUM(H56:H65)&amp;"-"&amp;SUM(I56:I65)</f>
        <v>1-1</v>
      </c>
      <c r="I13" s="77"/>
      <c r="J13" s="74" t="str">
        <f>SUM(J56:J65)&amp;"-"&amp;SUM(K56:K65)</f>
        <v>2-1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CONCATENATE("Д2. ",Программа!B14," тур. ",Программа!B15)</f>
        <v>Д2. 4 тур. 12.03. </v>
      </c>
      <c r="B15" s="14" t="s">
        <v>26</v>
      </c>
      <c r="C15" s="14" t="s">
        <v>20</v>
      </c>
      <c r="D15" s="15" t="s">
        <v>33</v>
      </c>
      <c r="E15" s="15" t="s">
        <v>18</v>
      </c>
      <c r="F15" s="14" t="s">
        <v>23</v>
      </c>
      <c r="G15" s="14" t="s">
        <v>17</v>
      </c>
      <c r="H15" s="15" t="s">
        <v>12</v>
      </c>
      <c r="I15" s="15" t="s">
        <v>21</v>
      </c>
      <c r="J15" s="14" t="s">
        <v>25</v>
      </c>
      <c r="K15" s="14" t="s">
        <v>14</v>
      </c>
      <c r="L15" s="72" t="s">
        <v>0</v>
      </c>
    </row>
    <row r="16" spans="1:12" ht="12.75">
      <c r="A16" s="22" t="str">
        <f>Программа!B16</f>
        <v>1. Реал СС - Атлетик </v>
      </c>
      <c r="B16" s="16" t="s">
        <v>34</v>
      </c>
      <c r="C16" s="16">
        <v>1</v>
      </c>
      <c r="D16" s="17">
        <v>1</v>
      </c>
      <c r="E16" s="17">
        <v>2</v>
      </c>
      <c r="F16" s="16">
        <v>12</v>
      </c>
      <c r="G16" s="16">
        <v>1</v>
      </c>
      <c r="H16" s="17" t="s">
        <v>34</v>
      </c>
      <c r="I16" s="17">
        <v>2</v>
      </c>
      <c r="J16" s="16">
        <v>1</v>
      </c>
      <c r="K16" s="16">
        <v>1</v>
      </c>
      <c r="L16" s="73">
        <f>'Д1'!L16</f>
        <v>2</v>
      </c>
    </row>
    <row r="17" spans="1:12" ht="12.75">
      <c r="A17" s="22" t="str">
        <f>Программа!B17</f>
        <v>2. Сассуоло - Болонья </v>
      </c>
      <c r="B17" s="16">
        <v>1</v>
      </c>
      <c r="C17" s="16">
        <v>1</v>
      </c>
      <c r="D17" s="17">
        <v>1</v>
      </c>
      <c r="E17" s="17">
        <v>1</v>
      </c>
      <c r="F17" s="16">
        <v>1</v>
      </c>
      <c r="G17" s="16">
        <v>1</v>
      </c>
      <c r="H17" s="17" t="s">
        <v>35</v>
      </c>
      <c r="I17" s="17">
        <v>2</v>
      </c>
      <c r="J17" s="16" t="s">
        <v>35</v>
      </c>
      <c r="K17" s="16">
        <v>1</v>
      </c>
      <c r="L17" s="73">
        <f>'Д1'!L17</f>
        <v>2</v>
      </c>
    </row>
    <row r="18" spans="1:12" ht="12.75">
      <c r="A18" s="22" t="str">
        <f>Программа!B18</f>
        <v>3. Виллем - Зволле </v>
      </c>
      <c r="B18" s="16">
        <v>1</v>
      </c>
      <c r="C18" s="16" t="s">
        <v>34</v>
      </c>
      <c r="D18" s="17">
        <v>1</v>
      </c>
      <c r="E18" s="17">
        <v>1</v>
      </c>
      <c r="F18" s="16">
        <v>1</v>
      </c>
      <c r="G18" s="16">
        <v>1</v>
      </c>
      <c r="H18" s="17">
        <v>1</v>
      </c>
      <c r="I18" s="17">
        <v>1</v>
      </c>
      <c r="J18" s="16">
        <v>1</v>
      </c>
      <c r="K18" s="16">
        <v>1</v>
      </c>
      <c r="L18" s="73">
        <f>'Д1'!L18</f>
        <v>1</v>
      </c>
    </row>
    <row r="19" spans="1:12" ht="12.75">
      <c r="A19" s="22" t="str">
        <f>Программа!B19</f>
        <v>4. Рода - Гронингем </v>
      </c>
      <c r="B19" s="16">
        <v>1</v>
      </c>
      <c r="C19" s="16">
        <v>2</v>
      </c>
      <c r="D19" s="17">
        <v>2</v>
      </c>
      <c r="E19" s="17">
        <v>1</v>
      </c>
      <c r="F19" s="16">
        <v>1</v>
      </c>
      <c r="G19" s="16">
        <v>1</v>
      </c>
      <c r="H19" s="17">
        <v>1</v>
      </c>
      <c r="I19" s="17">
        <v>1</v>
      </c>
      <c r="J19" s="16">
        <v>1</v>
      </c>
      <c r="K19" s="16">
        <v>2</v>
      </c>
      <c r="L19" s="73">
        <f>'Д1'!L19</f>
        <v>1</v>
      </c>
    </row>
    <row r="20" spans="1:12" ht="12.75">
      <c r="A20" s="22" t="str">
        <f>Программа!B20</f>
        <v>5. Кьево - Эмполи </v>
      </c>
      <c r="B20" s="16">
        <v>2</v>
      </c>
      <c r="C20" s="16">
        <v>1</v>
      </c>
      <c r="D20" s="17">
        <v>1</v>
      </c>
      <c r="E20" s="17">
        <v>1</v>
      </c>
      <c r="F20" s="16">
        <v>1</v>
      </c>
      <c r="G20" s="16">
        <v>1</v>
      </c>
      <c r="H20" s="17">
        <v>1</v>
      </c>
      <c r="I20" s="17">
        <v>1</v>
      </c>
      <c r="J20" s="16">
        <v>1</v>
      </c>
      <c r="K20" s="16">
        <v>1</v>
      </c>
      <c r="L20" s="73">
        <f>'Д1'!L20</f>
        <v>1</v>
      </c>
    </row>
    <row r="21" spans="1:12" ht="12.75">
      <c r="A21" s="22" t="str">
        <f>Программа!B21</f>
        <v>6. Пескара - Удинезе </v>
      </c>
      <c r="B21" s="16">
        <v>2</v>
      </c>
      <c r="C21" s="16">
        <v>2</v>
      </c>
      <c r="D21" s="17">
        <v>2</v>
      </c>
      <c r="E21" s="17" t="s">
        <v>34</v>
      </c>
      <c r="F21" s="16">
        <v>1</v>
      </c>
      <c r="G21" s="16">
        <v>1</v>
      </c>
      <c r="H21" s="17">
        <v>2</v>
      </c>
      <c r="I21" s="17">
        <v>2</v>
      </c>
      <c r="J21" s="16">
        <v>2</v>
      </c>
      <c r="K21" s="16">
        <v>2</v>
      </c>
      <c r="L21" s="73">
        <f>'Д1'!L21</f>
        <v>2</v>
      </c>
    </row>
    <row r="22" spans="1:12" ht="12.75">
      <c r="A22" s="22" t="str">
        <f>Программа!B22</f>
        <v>7. Ростов - Терек </v>
      </c>
      <c r="B22" s="16" t="s">
        <v>34</v>
      </c>
      <c r="C22" s="16">
        <v>1</v>
      </c>
      <c r="D22" s="17" t="s">
        <v>34</v>
      </c>
      <c r="E22" s="17">
        <v>1</v>
      </c>
      <c r="F22" s="16">
        <v>1</v>
      </c>
      <c r="G22" s="16">
        <v>1</v>
      </c>
      <c r="H22" s="17">
        <v>1</v>
      </c>
      <c r="I22" s="17" t="s">
        <v>34</v>
      </c>
      <c r="J22" s="16">
        <v>1</v>
      </c>
      <c r="K22" s="16">
        <v>1</v>
      </c>
      <c r="L22" s="73" t="str">
        <f>'Д1'!L22</f>
        <v>Х</v>
      </c>
    </row>
    <row r="23" spans="1:12" ht="12.75">
      <c r="A23" s="22" t="str">
        <f>Программа!B23</f>
        <v>8. Боавишта - Маритиму </v>
      </c>
      <c r="B23" s="16" t="s">
        <v>36</v>
      </c>
      <c r="C23" s="16">
        <v>2</v>
      </c>
      <c r="D23" s="17" t="s">
        <v>34</v>
      </c>
      <c r="E23" s="17">
        <v>1</v>
      </c>
      <c r="F23" s="16">
        <v>1</v>
      </c>
      <c r="G23" s="16">
        <v>1</v>
      </c>
      <c r="H23" s="17">
        <v>1</v>
      </c>
      <c r="I23" s="17">
        <v>1</v>
      </c>
      <c r="J23" s="16">
        <v>1</v>
      </c>
      <c r="K23" s="16">
        <v>1</v>
      </c>
      <c r="L23" s="73">
        <f>'Д1'!L23</f>
        <v>1</v>
      </c>
    </row>
    <row r="24" spans="1:12" ht="12.75">
      <c r="A24" s="22" t="str">
        <f>Программа!B24</f>
        <v>9. Гамбург - Боруссия М </v>
      </c>
      <c r="B24" s="16">
        <v>2</v>
      </c>
      <c r="C24" s="16">
        <v>2</v>
      </c>
      <c r="D24" s="17">
        <v>12</v>
      </c>
      <c r="E24" s="17">
        <v>1</v>
      </c>
      <c r="F24" s="16">
        <v>1</v>
      </c>
      <c r="G24" s="16">
        <v>1</v>
      </c>
      <c r="H24" s="17" t="s">
        <v>34</v>
      </c>
      <c r="I24" s="17">
        <v>2</v>
      </c>
      <c r="J24" s="16">
        <v>1</v>
      </c>
      <c r="K24" s="16">
        <v>2</v>
      </c>
      <c r="L24" s="73">
        <f>'Д1'!L24</f>
        <v>1</v>
      </c>
    </row>
    <row r="25" spans="1:12" ht="12.75">
      <c r="A25" s="22" t="str">
        <f>Программа!B25</f>
        <v>10. Сельта - Вильяреал </v>
      </c>
      <c r="B25" s="16" t="s">
        <v>34</v>
      </c>
      <c r="C25" s="16">
        <v>2</v>
      </c>
      <c r="D25" s="17" t="s">
        <v>34</v>
      </c>
      <c r="E25" s="17">
        <v>2</v>
      </c>
      <c r="F25" s="16">
        <v>1</v>
      </c>
      <c r="G25" s="16">
        <v>1</v>
      </c>
      <c r="H25" s="17">
        <v>1</v>
      </c>
      <c r="I25" s="17">
        <v>1</v>
      </c>
      <c r="J25" s="16">
        <v>1</v>
      </c>
      <c r="K25" s="16" t="s">
        <v>34</v>
      </c>
      <c r="L25" s="73">
        <f>'Д1'!L25</f>
        <v>2</v>
      </c>
    </row>
    <row r="26" spans="1:12" ht="12.75">
      <c r="A26" s="3" t="s">
        <v>2</v>
      </c>
      <c r="B26" s="19">
        <f aca="true" t="shared" si="1" ref="B26:K26">SUM(B44:B53)</f>
        <v>5</v>
      </c>
      <c r="C26" s="19">
        <f t="shared" si="1"/>
        <v>3</v>
      </c>
      <c r="D26" s="20">
        <f t="shared" si="1"/>
        <v>5</v>
      </c>
      <c r="E26" s="20">
        <f t="shared" si="1"/>
        <v>7</v>
      </c>
      <c r="F26" s="19">
        <f t="shared" si="1"/>
        <v>6</v>
      </c>
      <c r="G26" s="19">
        <f t="shared" si="1"/>
        <v>5</v>
      </c>
      <c r="H26" s="20">
        <f t="shared" si="1"/>
        <v>6</v>
      </c>
      <c r="I26" s="20">
        <f t="shared" si="1"/>
        <v>8</v>
      </c>
      <c r="J26" s="19">
        <f t="shared" si="1"/>
        <v>7</v>
      </c>
      <c r="K26" s="19">
        <f t="shared" si="1"/>
        <v>4</v>
      </c>
      <c r="L26" s="4"/>
    </row>
    <row r="27" spans="1:12" ht="12.75">
      <c r="A27" s="3" t="s">
        <v>1</v>
      </c>
      <c r="B27" s="74" t="str">
        <f>SUM(B68:B77)&amp;"-"&amp;SUM(C68:C77)</f>
        <v>4-2</v>
      </c>
      <c r="C27" s="75"/>
      <c r="D27" s="76" t="str">
        <f>SUM(D68:D77)&amp;"-"&amp;SUM(E68:E77)</f>
        <v>2-4</v>
      </c>
      <c r="E27" s="77"/>
      <c r="F27" s="74" t="str">
        <f>SUM(F68:F77)&amp;"-"&amp;SUM(G68:G77)</f>
        <v>1-0</v>
      </c>
      <c r="G27" s="75"/>
      <c r="H27" s="76" t="str">
        <f>SUM(H68:H77)&amp;"-"&amp;SUM(I68:I77)</f>
        <v>0-2</v>
      </c>
      <c r="I27" s="77"/>
      <c r="J27" s="74" t="str">
        <f>SUM(J68:J77)&amp;"-"&amp;SUM(K68:K77)</f>
        <v>3-0</v>
      </c>
      <c r="K27" s="75"/>
      <c r="L27" s="2"/>
    </row>
    <row r="30" ht="12.75" hidden="1"/>
    <row r="31" spans="1:19" ht="12.75" hidden="1">
      <c r="A31" s="25" t="s">
        <v>2</v>
      </c>
      <c r="B31" s="26" t="str">
        <f aca="true" t="shared" si="2" ref="B31:K31">B1</f>
        <v>Лид</v>
      </c>
      <c r="C31" s="26" t="str">
        <f t="shared" si="2"/>
        <v>Бор</v>
      </c>
      <c r="D31" s="26" t="str">
        <f t="shared" si="2"/>
        <v>Гел</v>
      </c>
      <c r="E31" s="26" t="str">
        <f t="shared" si="2"/>
        <v>Атл</v>
      </c>
      <c r="F31" s="26" t="str">
        <f t="shared" si="2"/>
        <v>Арс</v>
      </c>
      <c r="G31" s="26" t="str">
        <f t="shared" si="2"/>
        <v>М.Ю</v>
      </c>
      <c r="H31" s="26" t="str">
        <f t="shared" si="2"/>
        <v>Мил</v>
      </c>
      <c r="I31" s="26" t="str">
        <f t="shared" si="2"/>
        <v>Шах</v>
      </c>
      <c r="J31" s="26" t="str">
        <f t="shared" si="2"/>
        <v>ПСЖ</v>
      </c>
      <c r="K31" s="26" t="str">
        <f t="shared" si="2"/>
        <v>Нью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Уфа - Крылья Советов </v>
      </c>
      <c r="B32" s="23">
        <f aca="true" t="shared" si="3" ref="B32:I41">IF(OR(LEFT(B2)=LEFT($L2),RIGHT(B2)=RIGHT($L2)),1,0)</f>
        <v>1</v>
      </c>
      <c r="C32" s="23">
        <f t="shared" si="3"/>
        <v>1</v>
      </c>
      <c r="D32" s="23">
        <f t="shared" si="3"/>
        <v>1</v>
      </c>
      <c r="E32" s="23">
        <f t="shared" si="3"/>
        <v>0</v>
      </c>
      <c r="F32" s="23">
        <f t="shared" si="3"/>
        <v>1</v>
      </c>
      <c r="G32" s="23">
        <f t="shared" si="3"/>
        <v>1</v>
      </c>
      <c r="H32" s="23">
        <f t="shared" si="3"/>
        <v>0</v>
      </c>
      <c r="I32" s="23">
        <f t="shared" si="3"/>
        <v>1</v>
      </c>
      <c r="J32" s="23">
        <f aca="true" t="shared" si="4" ref="J32:K41">IF(OR(LEFT(J2)=LEFT($L2),RIGHT(J2)=RIGHT($L2)),1,0)</f>
        <v>1</v>
      </c>
      <c r="K32" s="23">
        <f t="shared" si="4"/>
        <v>1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5" ref="A33:A41">A3</f>
        <v>2. Дармштадт - Майнц </v>
      </c>
      <c r="B33" s="23">
        <f t="shared" si="3"/>
        <v>0</v>
      </c>
      <c r="C33" s="23">
        <f t="shared" si="3"/>
        <v>0</v>
      </c>
      <c r="D33" s="23">
        <f t="shared" si="3"/>
        <v>1</v>
      </c>
      <c r="E33" s="23">
        <f t="shared" si="3"/>
        <v>0</v>
      </c>
      <c r="F33" s="23">
        <f t="shared" si="3"/>
        <v>1</v>
      </c>
      <c r="G33" s="23">
        <f t="shared" si="3"/>
        <v>0</v>
      </c>
      <c r="H33" s="23">
        <f t="shared" si="3"/>
        <v>1</v>
      </c>
      <c r="I33" s="23">
        <f t="shared" si="3"/>
        <v>1</v>
      </c>
      <c r="J33" s="23">
        <f t="shared" si="4"/>
        <v>0</v>
      </c>
      <c r="K33" s="23">
        <f t="shared" si="4"/>
        <v>1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5"/>
        <v>3. Фрайбург - Хоффенхайм </v>
      </c>
      <c r="B34" s="23">
        <f t="shared" si="3"/>
        <v>0</v>
      </c>
      <c r="C34" s="23">
        <f t="shared" si="3"/>
        <v>0</v>
      </c>
      <c r="D34" s="23">
        <f t="shared" si="3"/>
        <v>0</v>
      </c>
      <c r="E34" s="23">
        <f t="shared" si="3"/>
        <v>1</v>
      </c>
      <c r="F34" s="23">
        <f t="shared" si="3"/>
        <v>0</v>
      </c>
      <c r="G34" s="23">
        <f t="shared" si="3"/>
        <v>0</v>
      </c>
      <c r="H34" s="23">
        <f t="shared" si="3"/>
        <v>0</v>
      </c>
      <c r="I34" s="23">
        <f t="shared" si="3"/>
        <v>0</v>
      </c>
      <c r="J34" s="23">
        <f t="shared" si="4"/>
        <v>1</v>
      </c>
      <c r="K34" s="23">
        <f t="shared" si="4"/>
        <v>0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5"/>
        <v>4. Борнмут - Вест Хэм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1</v>
      </c>
      <c r="H35" s="23">
        <f t="shared" si="3"/>
        <v>1</v>
      </c>
      <c r="I35" s="23">
        <f t="shared" si="3"/>
        <v>1</v>
      </c>
      <c r="J35" s="23">
        <f t="shared" si="4"/>
        <v>0</v>
      </c>
      <c r="K35" s="23">
        <f t="shared" si="4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5"/>
        <v>5. Халл Сити - Суонси </v>
      </c>
      <c r="B36" s="23">
        <f t="shared" si="3"/>
        <v>0</v>
      </c>
      <c r="C36" s="23">
        <f t="shared" si="3"/>
        <v>0</v>
      </c>
      <c r="D36" s="23">
        <f t="shared" si="3"/>
        <v>1</v>
      </c>
      <c r="E36" s="23">
        <f t="shared" si="3"/>
        <v>0</v>
      </c>
      <c r="F36" s="23">
        <f t="shared" si="3"/>
        <v>1</v>
      </c>
      <c r="G36" s="23">
        <f t="shared" si="3"/>
        <v>1</v>
      </c>
      <c r="H36" s="23">
        <f t="shared" si="3"/>
        <v>1</v>
      </c>
      <c r="I36" s="23">
        <f t="shared" si="3"/>
        <v>1</v>
      </c>
      <c r="J36" s="23">
        <f t="shared" si="4"/>
        <v>1</v>
      </c>
      <c r="K36" s="23">
        <f t="shared" si="4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5"/>
        <v>6. Ингольштадт - Кёльн </v>
      </c>
      <c r="B37" s="23">
        <f t="shared" si="3"/>
        <v>0</v>
      </c>
      <c r="C37" s="23">
        <f t="shared" si="3"/>
        <v>0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0</v>
      </c>
      <c r="H37" s="23">
        <f t="shared" si="3"/>
        <v>1</v>
      </c>
      <c r="I37" s="23">
        <f t="shared" si="3"/>
        <v>0</v>
      </c>
      <c r="J37" s="23">
        <f t="shared" si="4"/>
        <v>0</v>
      </c>
      <c r="K37" s="23">
        <f t="shared" si="4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5"/>
        <v>7. Малага - Алавес </v>
      </c>
      <c r="B38" s="23">
        <f t="shared" si="3"/>
        <v>1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4"/>
        <v>0</v>
      </c>
      <c r="K38" s="23">
        <f t="shared" si="4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5"/>
        <v>8. Монпелье - Нант </v>
      </c>
      <c r="B39" s="23">
        <f t="shared" si="3"/>
        <v>0</v>
      </c>
      <c r="C39" s="23">
        <f t="shared" si="3"/>
        <v>0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23">
        <f t="shared" si="3"/>
        <v>0</v>
      </c>
      <c r="I39" s="23">
        <f t="shared" si="3"/>
        <v>0</v>
      </c>
      <c r="J39" s="23">
        <f t="shared" si="4"/>
        <v>0</v>
      </c>
      <c r="K39" s="23">
        <f t="shared" si="4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5"/>
        <v>9. Нанси - Лилль </v>
      </c>
      <c r="B40" s="23">
        <f t="shared" si="3"/>
        <v>0</v>
      </c>
      <c r="C40" s="23">
        <f t="shared" si="3"/>
        <v>0</v>
      </c>
      <c r="D40" s="23">
        <f t="shared" si="3"/>
        <v>1</v>
      </c>
      <c r="E40" s="23">
        <f t="shared" si="3"/>
        <v>1</v>
      </c>
      <c r="F40" s="23">
        <f t="shared" si="3"/>
        <v>0</v>
      </c>
      <c r="G40" s="23">
        <f t="shared" si="3"/>
        <v>0</v>
      </c>
      <c r="H40" s="23">
        <f t="shared" si="3"/>
        <v>0</v>
      </c>
      <c r="I40" s="23">
        <f t="shared" si="3"/>
        <v>0</v>
      </c>
      <c r="J40" s="23">
        <f t="shared" si="4"/>
        <v>1</v>
      </c>
      <c r="K40" s="23">
        <f t="shared" si="4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5"/>
        <v>10. Дженоа - Сампдория </v>
      </c>
      <c r="B41" s="23">
        <f t="shared" si="3"/>
        <v>1</v>
      </c>
      <c r="C41" s="23">
        <f t="shared" si="3"/>
        <v>0</v>
      </c>
      <c r="D41" s="23">
        <f t="shared" si="3"/>
        <v>1</v>
      </c>
      <c r="E41" s="23">
        <f t="shared" si="3"/>
        <v>0</v>
      </c>
      <c r="F41" s="23">
        <f t="shared" si="3"/>
        <v>0</v>
      </c>
      <c r="G41" s="23">
        <f t="shared" si="3"/>
        <v>1</v>
      </c>
      <c r="H41" s="23">
        <f t="shared" si="3"/>
        <v>0</v>
      </c>
      <c r="I41" s="23">
        <f t="shared" si="3"/>
        <v>0</v>
      </c>
      <c r="J41" s="23">
        <f t="shared" si="4"/>
        <v>1</v>
      </c>
      <c r="K41" s="23">
        <f t="shared" si="4"/>
        <v>1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6" ref="B43:K43">B15</f>
        <v>Атл</v>
      </c>
      <c r="C43" s="4" t="str">
        <f t="shared" si="6"/>
        <v>Лид</v>
      </c>
      <c r="D43" s="4" t="str">
        <f t="shared" si="6"/>
        <v>М.Ю</v>
      </c>
      <c r="E43" s="4" t="str">
        <f t="shared" si="6"/>
        <v>Гел</v>
      </c>
      <c r="F43" s="4" t="str">
        <f t="shared" si="6"/>
        <v>Шах</v>
      </c>
      <c r="G43" s="4" t="str">
        <f t="shared" si="6"/>
        <v>Арс</v>
      </c>
      <c r="H43" s="4" t="str">
        <f t="shared" si="6"/>
        <v>Нью</v>
      </c>
      <c r="I43" s="4" t="str">
        <f t="shared" si="6"/>
        <v>Мил</v>
      </c>
      <c r="J43" s="4" t="str">
        <f t="shared" si="6"/>
        <v>Бор</v>
      </c>
      <c r="K43" s="4" t="str">
        <f t="shared" si="6"/>
        <v>ПСЖ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Уфа - Крылья Советов </v>
      </c>
      <c r="B44" s="2">
        <f aca="true" t="shared" si="7" ref="B44:I53">IF(OR(LEFT(B16)=LEFT($L16),RIGHT(B16)=RIGHT($L16)),1,0)</f>
        <v>0</v>
      </c>
      <c r="C44" s="2">
        <f t="shared" si="7"/>
        <v>0</v>
      </c>
      <c r="D44" s="2">
        <f t="shared" si="7"/>
        <v>0</v>
      </c>
      <c r="E44" s="2">
        <f t="shared" si="7"/>
        <v>1</v>
      </c>
      <c r="F44" s="2">
        <f t="shared" si="7"/>
        <v>1</v>
      </c>
      <c r="G44" s="2">
        <f t="shared" si="7"/>
        <v>0</v>
      </c>
      <c r="H44" s="2">
        <f t="shared" si="7"/>
        <v>0</v>
      </c>
      <c r="I44" s="2">
        <f t="shared" si="7"/>
        <v>1</v>
      </c>
      <c r="J44" s="2">
        <f aca="true" t="shared" si="8" ref="J44:K53">IF(OR(LEFT(J16)=LEFT($L16),RIGHT(J16)=RIGHT($L16)),1,0)</f>
        <v>0</v>
      </c>
      <c r="K44" s="2">
        <f t="shared" si="8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9" ref="A45:A53">A3</f>
        <v>2. Дармштадт - Майнц </v>
      </c>
      <c r="B45" s="2">
        <f t="shared" si="7"/>
        <v>0</v>
      </c>
      <c r="C45" s="2">
        <f t="shared" si="7"/>
        <v>0</v>
      </c>
      <c r="D45" s="2">
        <f t="shared" si="7"/>
        <v>0</v>
      </c>
      <c r="E45" s="2">
        <f t="shared" si="7"/>
        <v>0</v>
      </c>
      <c r="F45" s="2">
        <f t="shared" si="7"/>
        <v>0</v>
      </c>
      <c r="G45" s="2">
        <f t="shared" si="7"/>
        <v>0</v>
      </c>
      <c r="H45" s="2">
        <f t="shared" si="7"/>
        <v>1</v>
      </c>
      <c r="I45" s="2">
        <f t="shared" si="7"/>
        <v>1</v>
      </c>
      <c r="J45" s="2">
        <f t="shared" si="8"/>
        <v>1</v>
      </c>
      <c r="K45" s="2">
        <f t="shared" si="8"/>
        <v>0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9"/>
        <v>3. Фрайбург - Хоффенхайм </v>
      </c>
      <c r="B46" s="2">
        <f t="shared" si="7"/>
        <v>1</v>
      </c>
      <c r="C46" s="2">
        <f t="shared" si="7"/>
        <v>0</v>
      </c>
      <c r="D46" s="2">
        <f t="shared" si="7"/>
        <v>1</v>
      </c>
      <c r="E46" s="2">
        <f t="shared" si="7"/>
        <v>1</v>
      </c>
      <c r="F46" s="2">
        <f t="shared" si="7"/>
        <v>1</v>
      </c>
      <c r="G46" s="2">
        <f t="shared" si="7"/>
        <v>1</v>
      </c>
      <c r="H46" s="2">
        <f t="shared" si="7"/>
        <v>1</v>
      </c>
      <c r="I46" s="2">
        <f t="shared" si="7"/>
        <v>1</v>
      </c>
      <c r="J46" s="2">
        <f t="shared" si="8"/>
        <v>1</v>
      </c>
      <c r="K46" s="2">
        <f t="shared" si="8"/>
        <v>1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9"/>
        <v>4. Борнмут - Вест Хэм </v>
      </c>
      <c r="B47" s="2">
        <f t="shared" si="7"/>
        <v>1</v>
      </c>
      <c r="C47" s="2">
        <f t="shared" si="7"/>
        <v>0</v>
      </c>
      <c r="D47" s="2">
        <f t="shared" si="7"/>
        <v>0</v>
      </c>
      <c r="E47" s="2">
        <f t="shared" si="7"/>
        <v>1</v>
      </c>
      <c r="F47" s="2">
        <f t="shared" si="7"/>
        <v>1</v>
      </c>
      <c r="G47" s="2">
        <f t="shared" si="7"/>
        <v>1</v>
      </c>
      <c r="H47" s="2">
        <f t="shared" si="7"/>
        <v>1</v>
      </c>
      <c r="I47" s="2">
        <f t="shared" si="7"/>
        <v>1</v>
      </c>
      <c r="J47" s="2">
        <f t="shared" si="8"/>
        <v>1</v>
      </c>
      <c r="K47" s="2">
        <f t="shared" si="8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9"/>
        <v>5. Халл Сити - Суонси </v>
      </c>
      <c r="B48" s="2">
        <f t="shared" si="7"/>
        <v>0</v>
      </c>
      <c r="C48" s="2">
        <f t="shared" si="7"/>
        <v>1</v>
      </c>
      <c r="D48" s="2">
        <f t="shared" si="7"/>
        <v>1</v>
      </c>
      <c r="E48" s="2">
        <f t="shared" si="7"/>
        <v>1</v>
      </c>
      <c r="F48" s="2">
        <f t="shared" si="7"/>
        <v>1</v>
      </c>
      <c r="G48" s="2">
        <f t="shared" si="7"/>
        <v>1</v>
      </c>
      <c r="H48" s="2">
        <f t="shared" si="7"/>
        <v>1</v>
      </c>
      <c r="I48" s="2">
        <f t="shared" si="7"/>
        <v>1</v>
      </c>
      <c r="J48" s="2">
        <f t="shared" si="8"/>
        <v>1</v>
      </c>
      <c r="K48" s="2">
        <f t="shared" si="8"/>
        <v>1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9"/>
        <v>6. Ингольштадт - Кёльн </v>
      </c>
      <c r="B49" s="2">
        <f t="shared" si="7"/>
        <v>1</v>
      </c>
      <c r="C49" s="2">
        <f t="shared" si="7"/>
        <v>1</v>
      </c>
      <c r="D49" s="2">
        <f t="shared" si="7"/>
        <v>1</v>
      </c>
      <c r="E49" s="2">
        <f t="shared" si="7"/>
        <v>0</v>
      </c>
      <c r="F49" s="2">
        <f t="shared" si="7"/>
        <v>0</v>
      </c>
      <c r="G49" s="2">
        <f t="shared" si="7"/>
        <v>0</v>
      </c>
      <c r="H49" s="2">
        <f t="shared" si="7"/>
        <v>1</v>
      </c>
      <c r="I49" s="2">
        <f t="shared" si="7"/>
        <v>1</v>
      </c>
      <c r="J49" s="2">
        <f t="shared" si="8"/>
        <v>1</v>
      </c>
      <c r="K49" s="2">
        <f t="shared" si="8"/>
        <v>1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9"/>
        <v>7. Малага - Алавес </v>
      </c>
      <c r="B50" s="2">
        <f t="shared" si="7"/>
        <v>1</v>
      </c>
      <c r="C50" s="2">
        <f t="shared" si="7"/>
        <v>0</v>
      </c>
      <c r="D50" s="2">
        <f t="shared" si="7"/>
        <v>1</v>
      </c>
      <c r="E50" s="2">
        <f t="shared" si="7"/>
        <v>0</v>
      </c>
      <c r="F50" s="2">
        <f t="shared" si="7"/>
        <v>0</v>
      </c>
      <c r="G50" s="2">
        <f t="shared" si="7"/>
        <v>0</v>
      </c>
      <c r="H50" s="2">
        <f t="shared" si="7"/>
        <v>0</v>
      </c>
      <c r="I50" s="2">
        <f t="shared" si="7"/>
        <v>1</v>
      </c>
      <c r="J50" s="2">
        <f t="shared" si="8"/>
        <v>0</v>
      </c>
      <c r="K50" s="2">
        <f t="shared" si="8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9"/>
        <v>8. Монпелье - Нант </v>
      </c>
      <c r="B51" s="2">
        <f t="shared" si="7"/>
        <v>1</v>
      </c>
      <c r="C51" s="2">
        <f t="shared" si="7"/>
        <v>0</v>
      </c>
      <c r="D51" s="2">
        <f t="shared" si="7"/>
        <v>0</v>
      </c>
      <c r="E51" s="2">
        <f t="shared" si="7"/>
        <v>1</v>
      </c>
      <c r="F51" s="2">
        <f t="shared" si="7"/>
        <v>1</v>
      </c>
      <c r="G51" s="2">
        <f t="shared" si="7"/>
        <v>1</v>
      </c>
      <c r="H51" s="2">
        <f t="shared" si="7"/>
        <v>1</v>
      </c>
      <c r="I51" s="2">
        <f t="shared" si="7"/>
        <v>1</v>
      </c>
      <c r="J51" s="2">
        <f t="shared" si="8"/>
        <v>1</v>
      </c>
      <c r="K51" s="2">
        <f t="shared" si="8"/>
        <v>1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9"/>
        <v>9. Нанси - Лилль </v>
      </c>
      <c r="B52" s="2">
        <f t="shared" si="7"/>
        <v>0</v>
      </c>
      <c r="C52" s="2">
        <f t="shared" si="7"/>
        <v>0</v>
      </c>
      <c r="D52" s="2">
        <f t="shared" si="7"/>
        <v>1</v>
      </c>
      <c r="E52" s="2">
        <f t="shared" si="7"/>
        <v>1</v>
      </c>
      <c r="F52" s="2">
        <f t="shared" si="7"/>
        <v>1</v>
      </c>
      <c r="G52" s="2">
        <f t="shared" si="7"/>
        <v>1</v>
      </c>
      <c r="H52" s="2">
        <f t="shared" si="7"/>
        <v>0</v>
      </c>
      <c r="I52" s="2">
        <f t="shared" si="7"/>
        <v>0</v>
      </c>
      <c r="J52" s="2">
        <f t="shared" si="8"/>
        <v>1</v>
      </c>
      <c r="K52" s="2">
        <f t="shared" si="8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9"/>
        <v>10. Дженоа - Сампдория </v>
      </c>
      <c r="B53" s="31">
        <f t="shared" si="7"/>
        <v>0</v>
      </c>
      <c r="C53" s="31">
        <f t="shared" si="7"/>
        <v>1</v>
      </c>
      <c r="D53" s="31">
        <f t="shared" si="7"/>
        <v>0</v>
      </c>
      <c r="E53" s="31">
        <f t="shared" si="7"/>
        <v>1</v>
      </c>
      <c r="F53" s="31">
        <f t="shared" si="7"/>
        <v>0</v>
      </c>
      <c r="G53" s="31">
        <f t="shared" si="7"/>
        <v>0</v>
      </c>
      <c r="H53" s="31">
        <f t="shared" si="7"/>
        <v>0</v>
      </c>
      <c r="I53" s="31">
        <f t="shared" si="7"/>
        <v>0</v>
      </c>
      <c r="J53" s="31">
        <f t="shared" si="8"/>
        <v>0</v>
      </c>
      <c r="K53" s="31">
        <f t="shared" si="8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10" ref="B55:K55">B1</f>
        <v>Лид</v>
      </c>
      <c r="C55" s="26" t="str">
        <f t="shared" si="10"/>
        <v>Бор</v>
      </c>
      <c r="D55" s="26" t="str">
        <f t="shared" si="10"/>
        <v>Гел</v>
      </c>
      <c r="E55" s="26" t="str">
        <f t="shared" si="10"/>
        <v>Атл</v>
      </c>
      <c r="F55" s="26" t="str">
        <f t="shared" si="10"/>
        <v>Арс</v>
      </c>
      <c r="G55" s="26" t="str">
        <f t="shared" si="10"/>
        <v>М.Ю</v>
      </c>
      <c r="H55" s="26" t="str">
        <f t="shared" si="10"/>
        <v>Мил</v>
      </c>
      <c r="I55" s="26" t="str">
        <f t="shared" si="10"/>
        <v>Шах</v>
      </c>
      <c r="J55" s="26" t="str">
        <f t="shared" si="10"/>
        <v>ПСЖ</v>
      </c>
      <c r="K55" s="26" t="str">
        <f t="shared" si="10"/>
        <v>Нью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Уфа - Крылья Советов </v>
      </c>
      <c r="B56" s="6">
        <f aca="true" t="shared" si="11" ref="B56:B65">IF(B32&gt;C32,1,0)</f>
        <v>0</v>
      </c>
      <c r="C56" s="34">
        <f aca="true" t="shared" si="12" ref="C56:C65">IF(C32&gt;B32,1,0)</f>
        <v>0</v>
      </c>
      <c r="D56" s="6">
        <f aca="true" t="shared" si="13" ref="D56:D65">IF(D32&gt;E32,1,0)</f>
        <v>1</v>
      </c>
      <c r="E56" s="6">
        <f aca="true" t="shared" si="14" ref="E56:E65">IF(E32&gt;D32,1,0)</f>
        <v>0</v>
      </c>
      <c r="F56" s="6">
        <f aca="true" t="shared" si="15" ref="F56:F65">IF(F32&gt;G32,1,0)</f>
        <v>0</v>
      </c>
      <c r="G56" s="6">
        <f aca="true" t="shared" si="16" ref="G56:G65">IF(G32&gt;F32,1,0)</f>
        <v>0</v>
      </c>
      <c r="H56" s="6">
        <f aca="true" t="shared" si="17" ref="H56:H65">IF(H32&gt;I32,1,0)</f>
        <v>0</v>
      </c>
      <c r="I56" s="6">
        <f aca="true" t="shared" si="18" ref="I56:I65">IF(I32&gt;H32,1,0)</f>
        <v>1</v>
      </c>
      <c r="J56" s="6">
        <f>IF(J32&gt;K32,1,0)</f>
        <v>0</v>
      </c>
      <c r="K56" s="6">
        <f aca="true" t="shared" si="19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20" ref="A57:A65">A3</f>
        <v>2. Дармштадт - Майнц </v>
      </c>
      <c r="B57" s="6">
        <f t="shared" si="11"/>
        <v>0</v>
      </c>
      <c r="C57" s="34">
        <f t="shared" si="12"/>
        <v>0</v>
      </c>
      <c r="D57" s="6">
        <f t="shared" si="13"/>
        <v>1</v>
      </c>
      <c r="E57" s="6">
        <f t="shared" si="14"/>
        <v>0</v>
      </c>
      <c r="F57" s="6">
        <f t="shared" si="15"/>
        <v>1</v>
      </c>
      <c r="G57" s="6">
        <f t="shared" si="16"/>
        <v>0</v>
      </c>
      <c r="H57" s="6">
        <f t="shared" si="17"/>
        <v>0</v>
      </c>
      <c r="I57" s="6">
        <f t="shared" si="18"/>
        <v>0</v>
      </c>
      <c r="J57" s="6">
        <f aca="true" t="shared" si="21" ref="J57:J65">IF(J33&gt;K33,1,0)</f>
        <v>0</v>
      </c>
      <c r="K57" s="6">
        <f t="shared" si="19"/>
        <v>1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20"/>
        <v>3. Фрайбург - Хоффенхайм </v>
      </c>
      <c r="B58" s="6">
        <f t="shared" si="11"/>
        <v>0</v>
      </c>
      <c r="C58" s="34">
        <f t="shared" si="12"/>
        <v>0</v>
      </c>
      <c r="D58" s="6">
        <f t="shared" si="13"/>
        <v>0</v>
      </c>
      <c r="E58" s="6">
        <f t="shared" si="14"/>
        <v>1</v>
      </c>
      <c r="F58" s="6">
        <f t="shared" si="15"/>
        <v>0</v>
      </c>
      <c r="G58" s="6">
        <f t="shared" si="16"/>
        <v>0</v>
      </c>
      <c r="H58" s="6">
        <f t="shared" si="17"/>
        <v>0</v>
      </c>
      <c r="I58" s="6">
        <f t="shared" si="18"/>
        <v>0</v>
      </c>
      <c r="J58" s="6">
        <f t="shared" si="21"/>
        <v>1</v>
      </c>
      <c r="K58" s="6">
        <f t="shared" si="19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20"/>
        <v>4. Борнмут - Вест Хэм </v>
      </c>
      <c r="B59" s="6">
        <f t="shared" si="11"/>
        <v>0</v>
      </c>
      <c r="C59" s="34">
        <f t="shared" si="12"/>
        <v>0</v>
      </c>
      <c r="D59" s="6">
        <f t="shared" si="13"/>
        <v>0</v>
      </c>
      <c r="E59" s="6">
        <f t="shared" si="14"/>
        <v>0</v>
      </c>
      <c r="F59" s="6">
        <f t="shared" si="15"/>
        <v>0</v>
      </c>
      <c r="G59" s="6">
        <f t="shared" si="16"/>
        <v>1</v>
      </c>
      <c r="H59" s="6">
        <f t="shared" si="17"/>
        <v>0</v>
      </c>
      <c r="I59" s="6">
        <f t="shared" si="18"/>
        <v>0</v>
      </c>
      <c r="J59" s="6">
        <f t="shared" si="21"/>
        <v>0</v>
      </c>
      <c r="K59" s="6">
        <f t="shared" si="19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20"/>
        <v>5. Халл Сити - Суонси </v>
      </c>
      <c r="B60" s="6">
        <f t="shared" si="11"/>
        <v>0</v>
      </c>
      <c r="C60" s="34">
        <f t="shared" si="12"/>
        <v>0</v>
      </c>
      <c r="D60" s="6">
        <f t="shared" si="13"/>
        <v>1</v>
      </c>
      <c r="E60" s="6">
        <f t="shared" si="14"/>
        <v>0</v>
      </c>
      <c r="F60" s="6">
        <f t="shared" si="15"/>
        <v>0</v>
      </c>
      <c r="G60" s="6">
        <f t="shared" si="16"/>
        <v>0</v>
      </c>
      <c r="H60" s="6">
        <f t="shared" si="17"/>
        <v>0</v>
      </c>
      <c r="I60" s="6">
        <f t="shared" si="18"/>
        <v>0</v>
      </c>
      <c r="J60" s="6">
        <f t="shared" si="21"/>
        <v>0</v>
      </c>
      <c r="K60" s="6">
        <f t="shared" si="19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20"/>
        <v>6. Ингольштадт - Кёльн </v>
      </c>
      <c r="B61" s="6">
        <f t="shared" si="11"/>
        <v>0</v>
      </c>
      <c r="C61" s="34">
        <f t="shared" si="12"/>
        <v>0</v>
      </c>
      <c r="D61" s="6">
        <f t="shared" si="13"/>
        <v>0</v>
      </c>
      <c r="E61" s="6">
        <f t="shared" si="14"/>
        <v>0</v>
      </c>
      <c r="F61" s="6">
        <f t="shared" si="15"/>
        <v>0</v>
      </c>
      <c r="G61" s="6">
        <f t="shared" si="16"/>
        <v>0</v>
      </c>
      <c r="H61" s="6">
        <f t="shared" si="17"/>
        <v>1</v>
      </c>
      <c r="I61" s="6">
        <f t="shared" si="18"/>
        <v>0</v>
      </c>
      <c r="J61" s="6">
        <f t="shared" si="21"/>
        <v>0</v>
      </c>
      <c r="K61" s="6">
        <f t="shared" si="19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20"/>
        <v>7. Малага - Алавес </v>
      </c>
      <c r="B62" s="6">
        <f t="shared" si="11"/>
        <v>1</v>
      </c>
      <c r="C62" s="34">
        <f t="shared" si="12"/>
        <v>0</v>
      </c>
      <c r="D62" s="6">
        <f t="shared" si="13"/>
        <v>0</v>
      </c>
      <c r="E62" s="6">
        <f t="shared" si="14"/>
        <v>0</v>
      </c>
      <c r="F62" s="6">
        <f t="shared" si="15"/>
        <v>0</v>
      </c>
      <c r="G62" s="6">
        <f t="shared" si="16"/>
        <v>0</v>
      </c>
      <c r="H62" s="6">
        <f t="shared" si="17"/>
        <v>0</v>
      </c>
      <c r="I62" s="6">
        <f t="shared" si="18"/>
        <v>0</v>
      </c>
      <c r="J62" s="6">
        <f t="shared" si="21"/>
        <v>0</v>
      </c>
      <c r="K62" s="6">
        <f t="shared" si="19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20"/>
        <v>8. Монпелье - Нант </v>
      </c>
      <c r="B63" s="6">
        <f t="shared" si="11"/>
        <v>0</v>
      </c>
      <c r="C63" s="34">
        <f t="shared" si="12"/>
        <v>0</v>
      </c>
      <c r="D63" s="6">
        <f t="shared" si="13"/>
        <v>0</v>
      </c>
      <c r="E63" s="6">
        <f t="shared" si="14"/>
        <v>0</v>
      </c>
      <c r="F63" s="6">
        <f t="shared" si="15"/>
        <v>0</v>
      </c>
      <c r="G63" s="6">
        <f t="shared" si="16"/>
        <v>0</v>
      </c>
      <c r="H63" s="6">
        <f t="shared" si="17"/>
        <v>0</v>
      </c>
      <c r="I63" s="6">
        <f t="shared" si="18"/>
        <v>0</v>
      </c>
      <c r="J63" s="6">
        <f t="shared" si="21"/>
        <v>0</v>
      </c>
      <c r="K63" s="6">
        <f t="shared" si="19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20"/>
        <v>9. Нанси - Лилль </v>
      </c>
      <c r="B64" s="6">
        <f t="shared" si="11"/>
        <v>0</v>
      </c>
      <c r="C64" s="34">
        <f t="shared" si="12"/>
        <v>0</v>
      </c>
      <c r="D64" s="6">
        <f t="shared" si="13"/>
        <v>0</v>
      </c>
      <c r="E64" s="6">
        <f t="shared" si="14"/>
        <v>0</v>
      </c>
      <c r="F64" s="6">
        <f t="shared" si="15"/>
        <v>0</v>
      </c>
      <c r="G64" s="6">
        <f t="shared" si="16"/>
        <v>0</v>
      </c>
      <c r="H64" s="6">
        <f t="shared" si="17"/>
        <v>0</v>
      </c>
      <c r="I64" s="6">
        <f t="shared" si="18"/>
        <v>0</v>
      </c>
      <c r="J64" s="6">
        <f t="shared" si="21"/>
        <v>1</v>
      </c>
      <c r="K64" s="6">
        <f t="shared" si="19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20"/>
        <v>10. Дженоа - Сампдория </v>
      </c>
      <c r="B65" s="6">
        <f t="shared" si="11"/>
        <v>1</v>
      </c>
      <c r="C65" s="34">
        <f t="shared" si="12"/>
        <v>0</v>
      </c>
      <c r="D65" s="6">
        <f t="shared" si="13"/>
        <v>1</v>
      </c>
      <c r="E65" s="6">
        <f t="shared" si="14"/>
        <v>0</v>
      </c>
      <c r="F65" s="6">
        <f t="shared" si="15"/>
        <v>0</v>
      </c>
      <c r="G65" s="6">
        <f t="shared" si="16"/>
        <v>1</v>
      </c>
      <c r="H65" s="6">
        <f t="shared" si="17"/>
        <v>0</v>
      </c>
      <c r="I65" s="6">
        <f t="shared" si="18"/>
        <v>0</v>
      </c>
      <c r="J65" s="6">
        <f t="shared" si="21"/>
        <v>0</v>
      </c>
      <c r="K65" s="6">
        <f t="shared" si="19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22" ref="B67:K67">B15</f>
        <v>Атл</v>
      </c>
      <c r="C67" s="35" t="str">
        <f t="shared" si="22"/>
        <v>Лид</v>
      </c>
      <c r="D67" s="35" t="str">
        <f t="shared" si="22"/>
        <v>М.Ю</v>
      </c>
      <c r="E67" s="35" t="str">
        <f t="shared" si="22"/>
        <v>Гел</v>
      </c>
      <c r="F67" s="35" t="str">
        <f t="shared" si="22"/>
        <v>Шах</v>
      </c>
      <c r="G67" s="35" t="str">
        <f t="shared" si="22"/>
        <v>Арс</v>
      </c>
      <c r="H67" s="35" t="str">
        <f t="shared" si="22"/>
        <v>Нью</v>
      </c>
      <c r="I67" s="35" t="str">
        <f t="shared" si="22"/>
        <v>Мил</v>
      </c>
      <c r="J67" s="35" t="str">
        <f t="shared" si="22"/>
        <v>Бор</v>
      </c>
      <c r="K67" s="35" t="str">
        <f t="shared" si="22"/>
        <v>ПСЖ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Уфа - Крылья Советов </v>
      </c>
      <c r="B68" s="6">
        <f aca="true" t="shared" si="23" ref="B68:B77">IF(B44&gt;C44,1,0)</f>
        <v>0</v>
      </c>
      <c r="C68" s="34">
        <f aca="true" t="shared" si="24" ref="C68:C77">IF(C44&gt;B44,1,0)</f>
        <v>0</v>
      </c>
      <c r="D68" s="6">
        <f aca="true" t="shared" si="25" ref="D68:D77">IF(D44&gt;E44,1,0)</f>
        <v>0</v>
      </c>
      <c r="E68" s="6">
        <f aca="true" t="shared" si="26" ref="E68:E77">IF(E44&gt;D44,1,0)</f>
        <v>1</v>
      </c>
      <c r="F68" s="6">
        <f aca="true" t="shared" si="27" ref="F68:F77">IF(F44&gt;G44,1,0)</f>
        <v>1</v>
      </c>
      <c r="G68" s="6">
        <f aca="true" t="shared" si="28" ref="G68:G77">IF(G44&gt;F44,1,0)</f>
        <v>0</v>
      </c>
      <c r="H68" s="6">
        <f aca="true" t="shared" si="29" ref="H68:H77">IF(H44&gt;I44,1,0)</f>
        <v>0</v>
      </c>
      <c r="I68" s="6">
        <f aca="true" t="shared" si="30" ref="I68:I77">IF(I44&gt;H44,1,0)</f>
        <v>1</v>
      </c>
      <c r="J68" s="6">
        <f>IF(J44&gt;K44,1,0)</f>
        <v>0</v>
      </c>
      <c r="K68" s="6">
        <f aca="true" t="shared" si="31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32" ref="A69:A77">A3</f>
        <v>2. Дармштадт - Майнц </v>
      </c>
      <c r="B69" s="6">
        <f t="shared" si="23"/>
        <v>0</v>
      </c>
      <c r="C69" s="34">
        <f t="shared" si="24"/>
        <v>0</v>
      </c>
      <c r="D69" s="6">
        <f t="shared" si="25"/>
        <v>0</v>
      </c>
      <c r="E69" s="6">
        <f t="shared" si="26"/>
        <v>0</v>
      </c>
      <c r="F69" s="6">
        <f t="shared" si="27"/>
        <v>0</v>
      </c>
      <c r="G69" s="6">
        <f t="shared" si="28"/>
        <v>0</v>
      </c>
      <c r="H69" s="6">
        <f t="shared" si="29"/>
        <v>0</v>
      </c>
      <c r="I69" s="6">
        <f t="shared" si="30"/>
        <v>0</v>
      </c>
      <c r="J69" s="6">
        <f aca="true" t="shared" si="33" ref="J69:J77">IF(J45&gt;K45,1,0)</f>
        <v>1</v>
      </c>
      <c r="K69" s="6">
        <f t="shared" si="31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32"/>
        <v>3. Фрайбург - Хоффенхайм </v>
      </c>
      <c r="B70" s="6">
        <f t="shared" si="23"/>
        <v>1</v>
      </c>
      <c r="C70" s="34">
        <f t="shared" si="24"/>
        <v>0</v>
      </c>
      <c r="D70" s="6">
        <f t="shared" si="25"/>
        <v>0</v>
      </c>
      <c r="E70" s="6">
        <f t="shared" si="26"/>
        <v>0</v>
      </c>
      <c r="F70" s="6">
        <f t="shared" si="27"/>
        <v>0</v>
      </c>
      <c r="G70" s="6">
        <f t="shared" si="28"/>
        <v>0</v>
      </c>
      <c r="H70" s="6">
        <f t="shared" si="29"/>
        <v>0</v>
      </c>
      <c r="I70" s="6">
        <f t="shared" si="30"/>
        <v>0</v>
      </c>
      <c r="J70" s="6">
        <f t="shared" si="33"/>
        <v>0</v>
      </c>
      <c r="K70" s="6">
        <f t="shared" si="31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32"/>
        <v>4. Борнмут - Вест Хэм </v>
      </c>
      <c r="B71" s="6">
        <f t="shared" si="23"/>
        <v>1</v>
      </c>
      <c r="C71" s="34">
        <f t="shared" si="24"/>
        <v>0</v>
      </c>
      <c r="D71" s="6">
        <f t="shared" si="25"/>
        <v>0</v>
      </c>
      <c r="E71" s="6">
        <f t="shared" si="26"/>
        <v>1</v>
      </c>
      <c r="F71" s="6">
        <f t="shared" si="27"/>
        <v>0</v>
      </c>
      <c r="G71" s="6">
        <f t="shared" si="28"/>
        <v>0</v>
      </c>
      <c r="H71" s="6">
        <f t="shared" si="29"/>
        <v>0</v>
      </c>
      <c r="I71" s="6">
        <f t="shared" si="30"/>
        <v>0</v>
      </c>
      <c r="J71" s="6">
        <f t="shared" si="33"/>
        <v>1</v>
      </c>
      <c r="K71" s="6">
        <f t="shared" si="31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32"/>
        <v>5. Халл Сити - Суонси </v>
      </c>
      <c r="B72" s="6">
        <f t="shared" si="23"/>
        <v>0</v>
      </c>
      <c r="C72" s="34">
        <f t="shared" si="24"/>
        <v>1</v>
      </c>
      <c r="D72" s="6">
        <f t="shared" si="25"/>
        <v>0</v>
      </c>
      <c r="E72" s="6">
        <f t="shared" si="26"/>
        <v>0</v>
      </c>
      <c r="F72" s="6">
        <f t="shared" si="27"/>
        <v>0</v>
      </c>
      <c r="G72" s="6">
        <f t="shared" si="28"/>
        <v>0</v>
      </c>
      <c r="H72" s="6">
        <f t="shared" si="29"/>
        <v>0</v>
      </c>
      <c r="I72" s="6">
        <f t="shared" si="30"/>
        <v>0</v>
      </c>
      <c r="J72" s="6">
        <f t="shared" si="33"/>
        <v>0</v>
      </c>
      <c r="K72" s="6">
        <f t="shared" si="31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32"/>
        <v>6. Ингольштадт - Кёльн </v>
      </c>
      <c r="B73" s="6">
        <f t="shared" si="23"/>
        <v>0</v>
      </c>
      <c r="C73" s="34">
        <f t="shared" si="24"/>
        <v>0</v>
      </c>
      <c r="D73" s="6">
        <f t="shared" si="25"/>
        <v>1</v>
      </c>
      <c r="E73" s="6">
        <f t="shared" si="26"/>
        <v>0</v>
      </c>
      <c r="F73" s="6">
        <f t="shared" si="27"/>
        <v>0</v>
      </c>
      <c r="G73" s="6">
        <f t="shared" si="28"/>
        <v>0</v>
      </c>
      <c r="H73" s="6">
        <f t="shared" si="29"/>
        <v>0</v>
      </c>
      <c r="I73" s="6">
        <f t="shared" si="30"/>
        <v>0</v>
      </c>
      <c r="J73" s="6">
        <f t="shared" si="33"/>
        <v>0</v>
      </c>
      <c r="K73" s="6">
        <f t="shared" si="31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32"/>
        <v>7. Малага - Алавес </v>
      </c>
      <c r="B74" s="6">
        <f t="shared" si="23"/>
        <v>1</v>
      </c>
      <c r="C74" s="34">
        <f t="shared" si="24"/>
        <v>0</v>
      </c>
      <c r="D74" s="6">
        <f t="shared" si="25"/>
        <v>1</v>
      </c>
      <c r="E74" s="6">
        <f t="shared" si="26"/>
        <v>0</v>
      </c>
      <c r="F74" s="6">
        <f t="shared" si="27"/>
        <v>0</v>
      </c>
      <c r="G74" s="6">
        <f t="shared" si="28"/>
        <v>0</v>
      </c>
      <c r="H74" s="6">
        <f t="shared" si="29"/>
        <v>0</v>
      </c>
      <c r="I74" s="6">
        <f t="shared" si="30"/>
        <v>1</v>
      </c>
      <c r="J74" s="6">
        <f t="shared" si="33"/>
        <v>0</v>
      </c>
      <c r="K74" s="6">
        <f t="shared" si="31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32"/>
        <v>8. Монпелье - Нант </v>
      </c>
      <c r="B75" s="6">
        <f t="shared" si="23"/>
        <v>1</v>
      </c>
      <c r="C75" s="34">
        <f t="shared" si="24"/>
        <v>0</v>
      </c>
      <c r="D75" s="6">
        <f t="shared" si="25"/>
        <v>0</v>
      </c>
      <c r="E75" s="6">
        <f t="shared" si="26"/>
        <v>1</v>
      </c>
      <c r="F75" s="6">
        <f t="shared" si="27"/>
        <v>0</v>
      </c>
      <c r="G75" s="6">
        <f t="shared" si="28"/>
        <v>0</v>
      </c>
      <c r="H75" s="6">
        <f t="shared" si="29"/>
        <v>0</v>
      </c>
      <c r="I75" s="6">
        <f t="shared" si="30"/>
        <v>0</v>
      </c>
      <c r="J75" s="6">
        <f t="shared" si="33"/>
        <v>0</v>
      </c>
      <c r="K75" s="6">
        <f t="shared" si="31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32"/>
        <v>9. Нанси - Лилль </v>
      </c>
      <c r="B76" s="6">
        <f t="shared" si="23"/>
        <v>0</v>
      </c>
      <c r="C76" s="34">
        <f t="shared" si="24"/>
        <v>0</v>
      </c>
      <c r="D76" s="6">
        <f t="shared" si="25"/>
        <v>0</v>
      </c>
      <c r="E76" s="6">
        <f t="shared" si="26"/>
        <v>0</v>
      </c>
      <c r="F76" s="6">
        <f t="shared" si="27"/>
        <v>0</v>
      </c>
      <c r="G76" s="6">
        <f t="shared" si="28"/>
        <v>0</v>
      </c>
      <c r="H76" s="6">
        <f t="shared" si="29"/>
        <v>0</v>
      </c>
      <c r="I76" s="6">
        <f t="shared" si="30"/>
        <v>0</v>
      </c>
      <c r="J76" s="6">
        <f t="shared" si="33"/>
        <v>1</v>
      </c>
      <c r="K76" s="6">
        <f t="shared" si="31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32"/>
        <v>10. Дженоа - Сампдория </v>
      </c>
      <c r="B77" s="30">
        <f t="shared" si="23"/>
        <v>0</v>
      </c>
      <c r="C77" s="36">
        <f t="shared" si="24"/>
        <v>1</v>
      </c>
      <c r="D77" s="30">
        <f t="shared" si="25"/>
        <v>0</v>
      </c>
      <c r="E77" s="30">
        <f t="shared" si="26"/>
        <v>1</v>
      </c>
      <c r="F77" s="30">
        <f t="shared" si="27"/>
        <v>0</v>
      </c>
      <c r="G77" s="30">
        <f t="shared" si="28"/>
        <v>0</v>
      </c>
      <c r="H77" s="30">
        <f t="shared" si="29"/>
        <v>0</v>
      </c>
      <c r="I77" s="30">
        <f t="shared" si="30"/>
        <v>0</v>
      </c>
      <c r="J77" s="30">
        <f t="shared" si="33"/>
        <v>0</v>
      </c>
      <c r="K77" s="30">
        <f t="shared" si="31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</sheetData>
  <mergeCells count="10">
    <mergeCell ref="J13:K13"/>
    <mergeCell ref="B27:C27"/>
    <mergeCell ref="D27:E27"/>
    <mergeCell ref="F27:G27"/>
    <mergeCell ref="H27:I27"/>
    <mergeCell ref="J27:K27"/>
    <mergeCell ref="B13:C13"/>
    <mergeCell ref="D13:E13"/>
    <mergeCell ref="F13:G13"/>
    <mergeCell ref="H13:I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H26" sqref="H26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CONCATENATE("Д3. ",Программа!B1," тур. ",Программа!B2)</f>
        <v>Д3. 3 тур. 11.03. </v>
      </c>
      <c r="B1" s="14" t="s">
        <v>5</v>
      </c>
      <c r="C1" s="14" t="s">
        <v>32</v>
      </c>
      <c r="D1" s="15" t="s">
        <v>31</v>
      </c>
      <c r="E1" s="15" t="s">
        <v>8</v>
      </c>
      <c r="F1" s="14" t="s">
        <v>22</v>
      </c>
      <c r="G1" s="14" t="s">
        <v>27</v>
      </c>
      <c r="H1" s="72" t="s">
        <v>0</v>
      </c>
    </row>
    <row r="2" spans="1:8" ht="12.75" customHeight="1">
      <c r="A2" s="12" t="str">
        <f>Программа!B3</f>
        <v>1. Уфа - Крылья Советов </v>
      </c>
      <c r="B2" s="16" t="s">
        <v>34</v>
      </c>
      <c r="C2" s="16">
        <v>2</v>
      </c>
      <c r="D2" s="17">
        <v>1</v>
      </c>
      <c r="E2" s="17">
        <v>1</v>
      </c>
      <c r="F2" s="16">
        <v>2</v>
      </c>
      <c r="G2" s="16">
        <v>1</v>
      </c>
      <c r="H2" s="73">
        <f>'Д1'!L2</f>
        <v>1</v>
      </c>
    </row>
    <row r="3" spans="1:8" ht="12.75">
      <c r="A3" s="12" t="str">
        <f>Программа!B4</f>
        <v>2. Дармштадт - Майнц </v>
      </c>
      <c r="B3" s="16" t="s">
        <v>34</v>
      </c>
      <c r="C3" s="16">
        <v>2</v>
      </c>
      <c r="D3" s="17">
        <v>2</v>
      </c>
      <c r="E3" s="17">
        <v>1</v>
      </c>
      <c r="F3" s="16">
        <v>1</v>
      </c>
      <c r="G3" s="16">
        <v>1</v>
      </c>
      <c r="H3" s="73">
        <f>'Д1'!L3</f>
        <v>1</v>
      </c>
    </row>
    <row r="4" spans="1:8" ht="12.75">
      <c r="A4" s="12" t="str">
        <f>Программа!B5</f>
        <v>3. Фрайбург - Хоффенхайм </v>
      </c>
      <c r="B4" s="16" t="s">
        <v>36</v>
      </c>
      <c r="C4" s="16">
        <v>2</v>
      </c>
      <c r="D4" s="17" t="s">
        <v>34</v>
      </c>
      <c r="E4" s="17">
        <v>2</v>
      </c>
      <c r="F4" s="16">
        <v>2</v>
      </c>
      <c r="G4" s="16" t="s">
        <v>34</v>
      </c>
      <c r="H4" s="73" t="str">
        <f>'Д1'!L4</f>
        <v>Х</v>
      </c>
    </row>
    <row r="5" spans="1:8" ht="12.75">
      <c r="A5" s="12" t="str">
        <f>Программа!B6</f>
        <v>4. Борнмут - Вест Хэм </v>
      </c>
      <c r="B5" s="16">
        <v>1</v>
      </c>
      <c r="C5" s="16">
        <v>2</v>
      </c>
      <c r="D5" s="17" t="s">
        <v>34</v>
      </c>
      <c r="E5" s="17">
        <v>1</v>
      </c>
      <c r="F5" s="16">
        <v>1</v>
      </c>
      <c r="G5" s="16">
        <v>1</v>
      </c>
      <c r="H5" s="73">
        <f>'Д1'!L5</f>
        <v>1</v>
      </c>
    </row>
    <row r="6" spans="1:8" ht="12.75">
      <c r="A6" s="12" t="str">
        <f>Программа!B7</f>
        <v>5. Халл Сити - Суонси </v>
      </c>
      <c r="B6" s="16">
        <v>1</v>
      </c>
      <c r="C6" s="16">
        <v>1</v>
      </c>
      <c r="D6" s="17">
        <v>1</v>
      </c>
      <c r="E6" s="17">
        <v>1</v>
      </c>
      <c r="F6" s="16">
        <v>12</v>
      </c>
      <c r="G6" s="16">
        <v>1</v>
      </c>
      <c r="H6" s="73">
        <f>'Д1'!L6</f>
        <v>1</v>
      </c>
    </row>
    <row r="7" spans="1:8" ht="12.75">
      <c r="A7" s="12" t="str">
        <f>Программа!B8</f>
        <v>6. Ингольштадт - Кёльн </v>
      </c>
      <c r="B7" s="16">
        <v>1</v>
      </c>
      <c r="C7" s="16">
        <v>1</v>
      </c>
      <c r="D7" s="17">
        <v>2</v>
      </c>
      <c r="E7" s="17">
        <v>1</v>
      </c>
      <c r="F7" s="16">
        <v>1</v>
      </c>
      <c r="G7" s="16" t="s">
        <v>34</v>
      </c>
      <c r="H7" s="73" t="str">
        <f>'Д1'!L7</f>
        <v>Х</v>
      </c>
    </row>
    <row r="8" spans="1:8" ht="12.75">
      <c r="A8" s="12" t="str">
        <f>Программа!B9</f>
        <v>7. Малага - Алавес </v>
      </c>
      <c r="B8" s="16">
        <v>1</v>
      </c>
      <c r="C8" s="16">
        <v>1</v>
      </c>
      <c r="D8" s="17" t="s">
        <v>34</v>
      </c>
      <c r="E8" s="17">
        <v>1</v>
      </c>
      <c r="F8" s="16">
        <v>2</v>
      </c>
      <c r="G8" s="16">
        <v>1</v>
      </c>
      <c r="H8" s="73">
        <f>'Д1'!L8</f>
        <v>2</v>
      </c>
    </row>
    <row r="9" spans="1:8" ht="12.75">
      <c r="A9" s="12" t="str">
        <f>Программа!B10</f>
        <v>8. Монпелье - Нант </v>
      </c>
      <c r="B9" s="16">
        <v>1</v>
      </c>
      <c r="C9" s="16">
        <v>2</v>
      </c>
      <c r="D9" s="17" t="s">
        <v>70</v>
      </c>
      <c r="E9" s="17">
        <v>1</v>
      </c>
      <c r="F9" s="16">
        <v>1</v>
      </c>
      <c r="G9" s="16">
        <v>2</v>
      </c>
      <c r="H9" s="73">
        <f>'Д1'!L9</f>
        <v>2</v>
      </c>
    </row>
    <row r="10" spans="1:8" ht="12.75">
      <c r="A10" s="12" t="str">
        <f>Программа!B11</f>
        <v>9. Нанси - Лилль </v>
      </c>
      <c r="B10" s="16">
        <v>1</v>
      </c>
      <c r="C10" s="16">
        <v>2</v>
      </c>
      <c r="D10" s="17" t="s">
        <v>34</v>
      </c>
      <c r="E10" s="17">
        <v>1</v>
      </c>
      <c r="F10" s="16">
        <v>1</v>
      </c>
      <c r="G10" s="16" t="s">
        <v>34</v>
      </c>
      <c r="H10" s="73">
        <f>'Д1'!L10</f>
        <v>2</v>
      </c>
    </row>
    <row r="11" spans="1:8" ht="12.75">
      <c r="A11" s="12" t="str">
        <f>Программа!B12</f>
        <v>10. Дженоа - Сампдория </v>
      </c>
      <c r="B11" s="16">
        <v>2</v>
      </c>
      <c r="C11" s="16">
        <v>1</v>
      </c>
      <c r="D11" s="17" t="s">
        <v>34</v>
      </c>
      <c r="E11" s="17">
        <v>1</v>
      </c>
      <c r="F11" s="16" t="s">
        <v>34</v>
      </c>
      <c r="G11" s="16">
        <v>2</v>
      </c>
      <c r="H11" s="73">
        <f>'Д1'!L11</f>
        <v>2</v>
      </c>
    </row>
    <row r="12" spans="1:8" ht="12.75">
      <c r="A12" s="18" t="s">
        <v>2</v>
      </c>
      <c r="B12" s="19">
        <f aca="true" t="shared" si="0" ref="B12:G12">SUM(B32:B41)</f>
        <v>4</v>
      </c>
      <c r="C12" s="19">
        <f t="shared" si="0"/>
        <v>3</v>
      </c>
      <c r="D12" s="20">
        <f t="shared" si="0"/>
        <v>3</v>
      </c>
      <c r="E12" s="20">
        <f t="shared" si="0"/>
        <v>4</v>
      </c>
      <c r="F12" s="19">
        <f t="shared" si="0"/>
        <v>4</v>
      </c>
      <c r="G12" s="19">
        <f t="shared" si="0"/>
        <v>8</v>
      </c>
      <c r="H12" s="4"/>
    </row>
    <row r="13" spans="1:8" ht="12.75">
      <c r="A13" s="3" t="s">
        <v>1</v>
      </c>
      <c r="B13" s="74" t="str">
        <f>SUM(B56:B65)&amp;"-"&amp;SUM(C56:C65)</f>
        <v>3-2</v>
      </c>
      <c r="C13" s="75"/>
      <c r="D13" s="76" t="str">
        <f>SUM(D56:D65)&amp;"-"&amp;SUM(E56:E65)</f>
        <v>1-2</v>
      </c>
      <c r="E13" s="77"/>
      <c r="F13" s="74" t="str">
        <f>SUM(F56:F65)&amp;"-"&amp;SUM(G56:G65)</f>
        <v>1-5</v>
      </c>
      <c r="G13" s="75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CONCATENATE("Д3. ",Программа!B14," тур. ",Программа!B15)</f>
        <v>Д3. 4 тур. 12.03. </v>
      </c>
      <c r="B15" s="14" t="s">
        <v>27</v>
      </c>
      <c r="C15" s="14" t="s">
        <v>5</v>
      </c>
      <c r="D15" s="15" t="s">
        <v>32</v>
      </c>
      <c r="E15" s="15" t="s">
        <v>31</v>
      </c>
      <c r="F15" s="14" t="s">
        <v>8</v>
      </c>
      <c r="G15" s="14" t="s">
        <v>22</v>
      </c>
      <c r="H15" s="72" t="s">
        <v>0</v>
      </c>
    </row>
    <row r="16" spans="1:8" ht="12.75">
      <c r="A16" s="22" t="str">
        <f>Программа!B16</f>
        <v>1. Реал СС - Атлетик </v>
      </c>
      <c r="B16" s="16">
        <v>1</v>
      </c>
      <c r="C16" s="16" t="s">
        <v>34</v>
      </c>
      <c r="D16" s="17">
        <v>2</v>
      </c>
      <c r="E16" s="17">
        <v>1</v>
      </c>
      <c r="F16" s="16">
        <v>1</v>
      </c>
      <c r="G16" s="16">
        <v>1</v>
      </c>
      <c r="H16" s="73">
        <f>'Д1'!L16</f>
        <v>2</v>
      </c>
    </row>
    <row r="17" spans="1:8" ht="12.75">
      <c r="A17" s="22" t="str">
        <f>Программа!B17</f>
        <v>2. Сассуоло - Болонья </v>
      </c>
      <c r="B17" s="16" t="s">
        <v>34</v>
      </c>
      <c r="C17" s="16">
        <v>1</v>
      </c>
      <c r="D17" s="17">
        <v>2</v>
      </c>
      <c r="E17" s="17">
        <v>1</v>
      </c>
      <c r="F17" s="16">
        <v>1</v>
      </c>
      <c r="G17" s="16">
        <v>1</v>
      </c>
      <c r="H17" s="73">
        <f>'Д1'!L17</f>
        <v>2</v>
      </c>
    </row>
    <row r="18" spans="1:8" ht="12.75">
      <c r="A18" s="22" t="str">
        <f>Программа!B18</f>
        <v>3. Виллем - Зволле </v>
      </c>
      <c r="B18" s="16">
        <v>1</v>
      </c>
      <c r="C18" s="16">
        <v>1</v>
      </c>
      <c r="D18" s="17">
        <v>21</v>
      </c>
      <c r="E18" s="17">
        <v>1</v>
      </c>
      <c r="F18" s="16">
        <v>1</v>
      </c>
      <c r="G18" s="16">
        <v>1</v>
      </c>
      <c r="H18" s="73">
        <f>'Д1'!L18</f>
        <v>1</v>
      </c>
    </row>
    <row r="19" spans="1:8" ht="12.75">
      <c r="A19" s="22" t="str">
        <f>Программа!B19</f>
        <v>4. Рода - Гронингем </v>
      </c>
      <c r="B19" s="16">
        <v>1</v>
      </c>
      <c r="C19" s="16">
        <v>1</v>
      </c>
      <c r="D19" s="17">
        <v>1</v>
      </c>
      <c r="E19" s="17" t="s">
        <v>34</v>
      </c>
      <c r="F19" s="16">
        <v>1</v>
      </c>
      <c r="G19" s="16">
        <v>2</v>
      </c>
      <c r="H19" s="73">
        <f>'Д1'!L19</f>
        <v>1</v>
      </c>
    </row>
    <row r="20" spans="1:8" ht="12.75">
      <c r="A20" s="22" t="str">
        <f>Программа!B20</f>
        <v>5. Кьево - Эмполи </v>
      </c>
      <c r="B20" s="16">
        <v>1</v>
      </c>
      <c r="C20" s="16">
        <v>1</v>
      </c>
      <c r="D20" s="17">
        <v>1</v>
      </c>
      <c r="E20" s="17">
        <v>1</v>
      </c>
      <c r="F20" s="16">
        <v>1</v>
      </c>
      <c r="G20" s="16">
        <v>1</v>
      </c>
      <c r="H20" s="73">
        <f>'Д1'!L20</f>
        <v>1</v>
      </c>
    </row>
    <row r="21" spans="1:8" ht="12.75">
      <c r="A21" s="22" t="str">
        <f>Программа!B21</f>
        <v>6. Пескара - Удинезе </v>
      </c>
      <c r="B21" s="16" t="s">
        <v>37</v>
      </c>
      <c r="C21" s="16">
        <v>2</v>
      </c>
      <c r="D21" s="17">
        <v>1</v>
      </c>
      <c r="E21" s="17">
        <v>2</v>
      </c>
      <c r="F21" s="16">
        <v>1</v>
      </c>
      <c r="G21" s="16">
        <v>2</v>
      </c>
      <c r="H21" s="73">
        <f>'Д1'!L21</f>
        <v>2</v>
      </c>
    </row>
    <row r="22" spans="1:8" ht="12.75">
      <c r="A22" s="22" t="str">
        <f>Программа!B22</f>
        <v>7. Ростов - Терек </v>
      </c>
      <c r="B22" s="16">
        <v>1</v>
      </c>
      <c r="C22" s="16">
        <v>1</v>
      </c>
      <c r="D22" s="17">
        <v>1</v>
      </c>
      <c r="E22" s="17">
        <v>1</v>
      </c>
      <c r="F22" s="16">
        <v>1</v>
      </c>
      <c r="G22" s="16">
        <v>1</v>
      </c>
      <c r="H22" s="73" t="str">
        <f>'Д1'!L22</f>
        <v>Х</v>
      </c>
    </row>
    <row r="23" spans="1:8" ht="12.75">
      <c r="A23" s="22" t="str">
        <f>Программа!B23</f>
        <v>8. Боавишта - Маритиму </v>
      </c>
      <c r="B23" s="16">
        <v>1</v>
      </c>
      <c r="C23" s="16">
        <v>1</v>
      </c>
      <c r="D23" s="17">
        <v>2</v>
      </c>
      <c r="E23" s="17" t="s">
        <v>34</v>
      </c>
      <c r="F23" s="16">
        <v>1</v>
      </c>
      <c r="G23" s="16" t="s">
        <v>34</v>
      </c>
      <c r="H23" s="73">
        <f>'Д1'!L23</f>
        <v>1</v>
      </c>
    </row>
    <row r="24" spans="1:8" ht="12.75">
      <c r="A24" s="22" t="str">
        <f>Программа!B24</f>
        <v>9. Гамбург - Боруссия М </v>
      </c>
      <c r="B24" s="16">
        <v>1</v>
      </c>
      <c r="C24" s="16">
        <v>1</v>
      </c>
      <c r="D24" s="17">
        <v>2</v>
      </c>
      <c r="E24" s="17" t="s">
        <v>34</v>
      </c>
      <c r="F24" s="16">
        <v>1</v>
      </c>
      <c r="G24" s="16">
        <v>2</v>
      </c>
      <c r="H24" s="73">
        <f>'Д1'!L24</f>
        <v>1</v>
      </c>
    </row>
    <row r="25" spans="1:8" ht="12.75">
      <c r="A25" s="22" t="str">
        <f>Программа!B25</f>
        <v>10. Сельта - Вильяреал </v>
      </c>
      <c r="B25" s="16">
        <v>1</v>
      </c>
      <c r="C25" s="16">
        <v>1</v>
      </c>
      <c r="D25" s="17">
        <v>1</v>
      </c>
      <c r="E25" s="17" t="s">
        <v>34</v>
      </c>
      <c r="F25" s="16" t="s">
        <v>36</v>
      </c>
      <c r="G25" s="16">
        <v>1</v>
      </c>
      <c r="H25" s="73">
        <f>'Д1'!L25</f>
        <v>2</v>
      </c>
    </row>
    <row r="26" spans="1:8" ht="12.75">
      <c r="A26" s="3" t="s">
        <v>2</v>
      </c>
      <c r="B26" s="19">
        <f aca="true" t="shared" si="1" ref="B26:G26">SUM(B44:B53)</f>
        <v>6</v>
      </c>
      <c r="C26" s="19">
        <f t="shared" si="1"/>
        <v>6</v>
      </c>
      <c r="D26" s="20">
        <f t="shared" si="1"/>
        <v>5</v>
      </c>
      <c r="E26" s="20">
        <f t="shared" si="1"/>
        <v>3</v>
      </c>
      <c r="F26" s="19">
        <f t="shared" si="1"/>
        <v>5</v>
      </c>
      <c r="G26" s="19">
        <f t="shared" si="1"/>
        <v>3</v>
      </c>
      <c r="H26" s="4"/>
    </row>
    <row r="27" spans="1:8" ht="12.75">
      <c r="A27" s="3" t="s">
        <v>1</v>
      </c>
      <c r="B27" s="74" t="str">
        <f>SUM(B68:B77)&amp;"-"&amp;SUM(C68:C77)</f>
        <v>0-0</v>
      </c>
      <c r="C27" s="75"/>
      <c r="D27" s="76" t="str">
        <f>SUM(D68:D77)&amp;"-"&amp;SUM(E68:E77)</f>
        <v>3-1</v>
      </c>
      <c r="E27" s="77"/>
      <c r="F27" s="74" t="str">
        <f>SUM(F68:F77)&amp;"-"&amp;SUM(G68:G77)</f>
        <v>3-1</v>
      </c>
      <c r="G27" s="75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Аяк</v>
      </c>
      <c r="C31" s="26" t="str">
        <f t="shared" si="2"/>
        <v>Инт</v>
      </c>
      <c r="D31" s="26" t="str">
        <f t="shared" si="2"/>
        <v>Лил</v>
      </c>
      <c r="E31" s="26" t="str">
        <f t="shared" si="2"/>
        <v>Бар</v>
      </c>
      <c r="F31" s="26" t="str">
        <f t="shared" si="2"/>
        <v>Г.Р</v>
      </c>
      <c r="G31" s="26" t="str">
        <f t="shared" si="2"/>
        <v>Чит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Уфа - Крылья Советов </v>
      </c>
      <c r="B32" s="23">
        <f aca="true" t="shared" si="3" ref="B32:G41">IF(OR(LEFT(B2)=LEFT($H2),RIGHT(B2)=RIGHT($H2)),1,0)</f>
        <v>0</v>
      </c>
      <c r="C32" s="23">
        <f t="shared" si="3"/>
        <v>0</v>
      </c>
      <c r="D32" s="23">
        <f t="shared" si="3"/>
        <v>1</v>
      </c>
      <c r="E32" s="23">
        <f t="shared" si="3"/>
        <v>1</v>
      </c>
      <c r="F32" s="23">
        <f t="shared" si="3"/>
        <v>0</v>
      </c>
      <c r="G32" s="23">
        <f t="shared" si="3"/>
        <v>1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Дармштадт - Майнц </v>
      </c>
      <c r="B33" s="23">
        <f t="shared" si="3"/>
        <v>0</v>
      </c>
      <c r="C33" s="23">
        <f t="shared" si="3"/>
        <v>0</v>
      </c>
      <c r="D33" s="23">
        <f t="shared" si="3"/>
        <v>0</v>
      </c>
      <c r="E33" s="23">
        <f t="shared" si="3"/>
        <v>1</v>
      </c>
      <c r="F33" s="23">
        <f t="shared" si="3"/>
        <v>1</v>
      </c>
      <c r="G33" s="23">
        <f t="shared" si="3"/>
        <v>1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Фрайбург - Хоффенхайм </v>
      </c>
      <c r="B34" s="23">
        <f t="shared" si="3"/>
        <v>1</v>
      </c>
      <c r="C34" s="23">
        <f t="shared" si="3"/>
        <v>0</v>
      </c>
      <c r="D34" s="23">
        <f t="shared" si="3"/>
        <v>1</v>
      </c>
      <c r="E34" s="23">
        <f t="shared" si="3"/>
        <v>0</v>
      </c>
      <c r="F34" s="23">
        <f t="shared" si="3"/>
        <v>0</v>
      </c>
      <c r="G34" s="23">
        <f t="shared" si="3"/>
        <v>1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Борнмут - Вест Хэм </v>
      </c>
      <c r="B35" s="23">
        <f t="shared" si="3"/>
        <v>1</v>
      </c>
      <c r="C35" s="23">
        <f t="shared" si="3"/>
        <v>0</v>
      </c>
      <c r="D35" s="23">
        <f t="shared" si="3"/>
        <v>0</v>
      </c>
      <c r="E35" s="23">
        <f t="shared" si="3"/>
        <v>1</v>
      </c>
      <c r="F35" s="23">
        <f t="shared" si="3"/>
        <v>1</v>
      </c>
      <c r="G35" s="23">
        <f t="shared" si="3"/>
        <v>1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Халл Сити - Суонси </v>
      </c>
      <c r="B36" s="23">
        <f t="shared" si="3"/>
        <v>1</v>
      </c>
      <c r="C36" s="23">
        <f t="shared" si="3"/>
        <v>1</v>
      </c>
      <c r="D36" s="23">
        <f t="shared" si="3"/>
        <v>1</v>
      </c>
      <c r="E36" s="23">
        <f t="shared" si="3"/>
        <v>1</v>
      </c>
      <c r="F36" s="23">
        <f t="shared" si="3"/>
        <v>1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Ингольштадт - Кёльн </v>
      </c>
      <c r="B37" s="23">
        <f t="shared" si="3"/>
        <v>0</v>
      </c>
      <c r="C37" s="23">
        <f t="shared" si="3"/>
        <v>0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Малага - Алавес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1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Монпелье - Нант </v>
      </c>
      <c r="B39" s="23">
        <f t="shared" si="3"/>
        <v>0</v>
      </c>
      <c r="C39" s="23">
        <f t="shared" si="3"/>
        <v>1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1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Нанси - Лилль </v>
      </c>
      <c r="B40" s="23">
        <f t="shared" si="3"/>
        <v>0</v>
      </c>
      <c r="C40" s="23">
        <f t="shared" si="3"/>
        <v>1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Дженоа - Сампдория </v>
      </c>
      <c r="B41" s="23">
        <f t="shared" si="3"/>
        <v>1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1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Чит</v>
      </c>
      <c r="C43" s="4" t="str">
        <f t="shared" si="5"/>
        <v>Аяк</v>
      </c>
      <c r="D43" s="4" t="str">
        <f t="shared" si="5"/>
        <v>Инт</v>
      </c>
      <c r="E43" s="4" t="str">
        <f t="shared" si="5"/>
        <v>Лил</v>
      </c>
      <c r="F43" s="4" t="str">
        <f t="shared" si="5"/>
        <v>Бар</v>
      </c>
      <c r="G43" s="4" t="str">
        <f t="shared" si="5"/>
        <v>Г.Р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Уфа - Крылья Советов </v>
      </c>
      <c r="B44" s="2">
        <f aca="true" t="shared" si="6" ref="B44:G53">IF(OR(LEFT(B16)=LEFT($H16),RIGHT(B16)=RIGHT($H16)),1,0)</f>
        <v>0</v>
      </c>
      <c r="C44" s="2">
        <f t="shared" si="6"/>
        <v>0</v>
      </c>
      <c r="D44" s="2">
        <f t="shared" si="6"/>
        <v>1</v>
      </c>
      <c r="E44" s="2">
        <f t="shared" si="6"/>
        <v>0</v>
      </c>
      <c r="F44" s="2">
        <f t="shared" si="6"/>
        <v>0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Дармштадт - Майнц </v>
      </c>
      <c r="B45" s="2">
        <f t="shared" si="6"/>
        <v>0</v>
      </c>
      <c r="C45" s="2">
        <f t="shared" si="6"/>
        <v>0</v>
      </c>
      <c r="D45" s="2">
        <f t="shared" si="6"/>
        <v>1</v>
      </c>
      <c r="E45" s="2">
        <f t="shared" si="6"/>
        <v>0</v>
      </c>
      <c r="F45" s="2">
        <f t="shared" si="6"/>
        <v>0</v>
      </c>
      <c r="G45" s="2">
        <f t="shared" si="6"/>
        <v>0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Фрайбург - Хоффенхайм </v>
      </c>
      <c r="B46" s="2">
        <f t="shared" si="6"/>
        <v>1</v>
      </c>
      <c r="C46" s="2">
        <f t="shared" si="6"/>
        <v>1</v>
      </c>
      <c r="D46" s="2">
        <f t="shared" si="6"/>
        <v>1</v>
      </c>
      <c r="E46" s="2">
        <f t="shared" si="6"/>
        <v>1</v>
      </c>
      <c r="F46" s="2">
        <f t="shared" si="6"/>
        <v>1</v>
      </c>
      <c r="G46" s="2">
        <f t="shared" si="6"/>
        <v>1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Борнмут - Вест Хэм </v>
      </c>
      <c r="B47" s="2">
        <f t="shared" si="6"/>
        <v>1</v>
      </c>
      <c r="C47" s="2">
        <f t="shared" si="6"/>
        <v>1</v>
      </c>
      <c r="D47" s="2">
        <f t="shared" si="6"/>
        <v>1</v>
      </c>
      <c r="E47" s="2">
        <f t="shared" si="6"/>
        <v>0</v>
      </c>
      <c r="F47" s="2">
        <f t="shared" si="6"/>
        <v>1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Халл Сити - Суонси </v>
      </c>
      <c r="B48" s="2">
        <f t="shared" si="6"/>
        <v>1</v>
      </c>
      <c r="C48" s="2">
        <f t="shared" si="6"/>
        <v>1</v>
      </c>
      <c r="D48" s="2">
        <f t="shared" si="6"/>
        <v>1</v>
      </c>
      <c r="E48" s="2">
        <f t="shared" si="6"/>
        <v>1</v>
      </c>
      <c r="F48" s="2">
        <f t="shared" si="6"/>
        <v>1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Ингольштадт - Кёльн </v>
      </c>
      <c r="B49" s="2">
        <f t="shared" si="6"/>
        <v>1</v>
      </c>
      <c r="C49" s="2">
        <f t="shared" si="6"/>
        <v>1</v>
      </c>
      <c r="D49" s="2">
        <f t="shared" si="6"/>
        <v>0</v>
      </c>
      <c r="E49" s="2">
        <f t="shared" si="6"/>
        <v>1</v>
      </c>
      <c r="F49" s="2">
        <f t="shared" si="6"/>
        <v>0</v>
      </c>
      <c r="G49" s="2">
        <f t="shared" si="6"/>
        <v>1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Малага - Алавес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0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Монпелье - Нант </v>
      </c>
      <c r="B51" s="2">
        <f t="shared" si="6"/>
        <v>1</v>
      </c>
      <c r="C51" s="2">
        <f t="shared" si="6"/>
        <v>1</v>
      </c>
      <c r="D51" s="2">
        <f t="shared" si="6"/>
        <v>0</v>
      </c>
      <c r="E51" s="2">
        <f t="shared" si="6"/>
        <v>0</v>
      </c>
      <c r="F51" s="2">
        <f t="shared" si="6"/>
        <v>1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Нанси - Лилль </v>
      </c>
      <c r="B52" s="2">
        <f t="shared" si="6"/>
        <v>1</v>
      </c>
      <c r="C52" s="2">
        <f t="shared" si="6"/>
        <v>1</v>
      </c>
      <c r="D52" s="2">
        <f t="shared" si="6"/>
        <v>0</v>
      </c>
      <c r="E52" s="2">
        <f t="shared" si="6"/>
        <v>0</v>
      </c>
      <c r="F52" s="2">
        <f t="shared" si="6"/>
        <v>1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Дженоа - Сампдория </v>
      </c>
      <c r="B53" s="31">
        <f t="shared" si="6"/>
        <v>0</v>
      </c>
      <c r="C53" s="31">
        <f t="shared" si="6"/>
        <v>0</v>
      </c>
      <c r="D53" s="31">
        <f t="shared" si="6"/>
        <v>0</v>
      </c>
      <c r="E53" s="31">
        <f t="shared" si="6"/>
        <v>0</v>
      </c>
      <c r="F53" s="31">
        <f t="shared" si="6"/>
        <v>0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Аяк</v>
      </c>
      <c r="C55" s="26" t="str">
        <f t="shared" si="8"/>
        <v>Инт</v>
      </c>
      <c r="D55" s="26" t="str">
        <f t="shared" si="8"/>
        <v>Лил</v>
      </c>
      <c r="E55" s="26" t="str">
        <f t="shared" si="8"/>
        <v>Бар</v>
      </c>
      <c r="F55" s="26" t="str">
        <f t="shared" si="8"/>
        <v>Г.Р</v>
      </c>
      <c r="G55" s="26" t="str">
        <f t="shared" si="8"/>
        <v>Чит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Уфа - Крылья Советов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1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Дармштадт - Майнц </v>
      </c>
      <c r="B57" s="6">
        <f t="shared" si="9"/>
        <v>0</v>
      </c>
      <c r="C57" s="34">
        <f t="shared" si="10"/>
        <v>0</v>
      </c>
      <c r="D57" s="6">
        <f t="shared" si="11"/>
        <v>0</v>
      </c>
      <c r="E57" s="6">
        <f t="shared" si="12"/>
        <v>1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Фрайбург - Хоффенхайм </v>
      </c>
      <c r="B58" s="6">
        <f t="shared" si="9"/>
        <v>1</v>
      </c>
      <c r="C58" s="34">
        <f t="shared" si="10"/>
        <v>0</v>
      </c>
      <c r="D58" s="6">
        <f t="shared" si="11"/>
        <v>1</v>
      </c>
      <c r="E58" s="6">
        <f t="shared" si="12"/>
        <v>0</v>
      </c>
      <c r="F58" s="6">
        <f t="shared" si="13"/>
        <v>0</v>
      </c>
      <c r="G58" s="6">
        <f t="shared" si="14"/>
        <v>1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Борнмут - Вест Хэм </v>
      </c>
      <c r="B59" s="6">
        <f t="shared" si="9"/>
        <v>1</v>
      </c>
      <c r="C59" s="34">
        <f t="shared" si="10"/>
        <v>0</v>
      </c>
      <c r="D59" s="6">
        <f t="shared" si="11"/>
        <v>0</v>
      </c>
      <c r="E59" s="6">
        <f t="shared" si="12"/>
        <v>1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Халл Сити - Суонси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Ингольштадт - Кёльн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1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Малага - Алавес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1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Монпелье - Нант </v>
      </c>
      <c r="B63" s="6">
        <f t="shared" si="9"/>
        <v>0</v>
      </c>
      <c r="C63" s="34">
        <f t="shared" si="10"/>
        <v>1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1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Нанси - Лилль </v>
      </c>
      <c r="B64" s="6">
        <f t="shared" si="9"/>
        <v>0</v>
      </c>
      <c r="C64" s="34">
        <f t="shared" si="10"/>
        <v>1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Дженоа - Сампдория </v>
      </c>
      <c r="B65" s="6">
        <f t="shared" si="9"/>
        <v>1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1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Чит</v>
      </c>
      <c r="C67" s="35" t="str">
        <f t="shared" si="16"/>
        <v>Аяк</v>
      </c>
      <c r="D67" s="35" t="str">
        <f t="shared" si="16"/>
        <v>Инт</v>
      </c>
      <c r="E67" s="35" t="str">
        <f t="shared" si="16"/>
        <v>Лил</v>
      </c>
      <c r="F67" s="35" t="str">
        <f t="shared" si="16"/>
        <v>Бар</v>
      </c>
      <c r="G67" s="35" t="str">
        <f t="shared" si="16"/>
        <v>Г.Р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Уфа - Крылья Советов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1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Дармштадт - Майнц </v>
      </c>
      <c r="B69" s="6">
        <f t="shared" si="17"/>
        <v>0</v>
      </c>
      <c r="C69" s="34">
        <f t="shared" si="18"/>
        <v>0</v>
      </c>
      <c r="D69" s="6">
        <f t="shared" si="19"/>
        <v>1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Фрайбург - Хоффенхайм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Борнмут - Вест Хэм </v>
      </c>
      <c r="B71" s="6">
        <f t="shared" si="17"/>
        <v>0</v>
      </c>
      <c r="C71" s="34">
        <f t="shared" si="18"/>
        <v>0</v>
      </c>
      <c r="D71" s="6">
        <f t="shared" si="19"/>
        <v>1</v>
      </c>
      <c r="E71" s="6">
        <f t="shared" si="20"/>
        <v>0</v>
      </c>
      <c r="F71" s="6">
        <f t="shared" si="21"/>
        <v>1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Халл Сити - Суонси </v>
      </c>
      <c r="B72" s="6">
        <f t="shared" si="17"/>
        <v>0</v>
      </c>
      <c r="C72" s="34">
        <f t="shared" si="18"/>
        <v>0</v>
      </c>
      <c r="D72" s="6">
        <f t="shared" si="19"/>
        <v>0</v>
      </c>
      <c r="E72" s="6">
        <f t="shared" si="20"/>
        <v>0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Ингольштадт - Кёльн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1</v>
      </c>
      <c r="F73" s="6">
        <f t="shared" si="21"/>
        <v>0</v>
      </c>
      <c r="G73" s="6">
        <f t="shared" si="22"/>
        <v>1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Малага - Алавес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Монпелье - Нант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1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Нанси - Лилль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1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Дженоа - Сампдория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6"/>
  <sheetViews>
    <sheetView workbookViewId="0" topLeftCell="A1">
      <selection activeCell="J12" sqref="J12"/>
    </sheetView>
  </sheetViews>
  <sheetFormatPr defaultColWidth="9.00390625" defaultRowHeight="12.75"/>
  <cols>
    <col min="1" max="1" width="31.375" style="0" customWidth="1"/>
    <col min="2" max="9" width="5.00390625" style="0" customWidth="1"/>
    <col min="10" max="10" width="4.625" style="1" customWidth="1"/>
    <col min="11" max="18" width="5.25390625" style="0" customWidth="1"/>
  </cols>
  <sheetData>
    <row r="1" spans="1:10" ht="12.75" customHeight="1">
      <c r="A1" s="13" t="str">
        <f>CONCATENATE(Программа!A27,Программа!B27,Программа!B28)</f>
        <v>Кубок. 1/16. О.м. 11-12.03. </v>
      </c>
      <c r="B1" s="14" t="s">
        <v>6</v>
      </c>
      <c r="C1" s="14" t="s">
        <v>21</v>
      </c>
      <c r="D1" s="15" t="s">
        <v>19</v>
      </c>
      <c r="E1" s="15" t="s">
        <v>11</v>
      </c>
      <c r="F1" s="14" t="s">
        <v>5</v>
      </c>
      <c r="G1" s="14" t="s">
        <v>22</v>
      </c>
      <c r="H1" s="15" t="s">
        <v>16</v>
      </c>
      <c r="I1" s="15" t="s">
        <v>14</v>
      </c>
      <c r="J1" s="72" t="s">
        <v>0</v>
      </c>
    </row>
    <row r="2" spans="1:10" ht="12.75" customHeight="1">
      <c r="A2" s="55" t="str">
        <f>Программа!B29</f>
        <v>1. Фрайбург - Хоффенхайм </v>
      </c>
      <c r="B2" s="16">
        <v>2</v>
      </c>
      <c r="C2" s="16">
        <v>1</v>
      </c>
      <c r="D2" s="17" t="s">
        <v>34</v>
      </c>
      <c r="E2" s="17">
        <v>2</v>
      </c>
      <c r="F2" s="16">
        <v>1</v>
      </c>
      <c r="G2" s="16">
        <v>1</v>
      </c>
      <c r="H2" s="17">
        <v>2</v>
      </c>
      <c r="I2" s="17" t="s">
        <v>34</v>
      </c>
      <c r="J2" s="73" t="s">
        <v>34</v>
      </c>
    </row>
    <row r="3" spans="1:10" ht="12.75">
      <c r="A3" s="55" t="str">
        <f>Программа!B30</f>
        <v>2. Борнмут - Вест Хэм </v>
      </c>
      <c r="B3" s="16">
        <v>1</v>
      </c>
      <c r="C3" s="16">
        <v>1</v>
      </c>
      <c r="D3" s="17">
        <v>2</v>
      </c>
      <c r="E3" s="17">
        <v>2</v>
      </c>
      <c r="F3" s="16" t="s">
        <v>36</v>
      </c>
      <c r="G3" s="16">
        <v>2</v>
      </c>
      <c r="H3" s="17">
        <v>2</v>
      </c>
      <c r="I3" s="17">
        <v>2</v>
      </c>
      <c r="J3" s="73">
        <v>1</v>
      </c>
    </row>
    <row r="4" spans="1:10" ht="12.75">
      <c r="A4" s="55" t="str">
        <f>Программа!B31</f>
        <v>3. Халл Сити - Суонси </v>
      </c>
      <c r="B4" s="16" t="s">
        <v>37</v>
      </c>
      <c r="C4" s="16">
        <v>1</v>
      </c>
      <c r="D4" s="17" t="s">
        <v>34</v>
      </c>
      <c r="E4" s="17">
        <v>1</v>
      </c>
      <c r="F4" s="16">
        <v>1</v>
      </c>
      <c r="G4" s="16">
        <v>1</v>
      </c>
      <c r="H4" s="17">
        <v>1</v>
      </c>
      <c r="I4" s="17">
        <v>1</v>
      </c>
      <c r="J4" s="73">
        <v>1</v>
      </c>
    </row>
    <row r="5" spans="1:10" ht="12.75">
      <c r="A5" s="55" t="str">
        <f>Программа!B32</f>
        <v>4. Нанси - Лилль </v>
      </c>
      <c r="B5" s="16">
        <v>1</v>
      </c>
      <c r="C5" s="16">
        <v>1</v>
      </c>
      <c r="D5" s="17" t="s">
        <v>37</v>
      </c>
      <c r="E5" s="17">
        <v>1</v>
      </c>
      <c r="F5" s="16">
        <v>1</v>
      </c>
      <c r="G5" s="16">
        <v>1</v>
      </c>
      <c r="H5" s="17" t="s">
        <v>34</v>
      </c>
      <c r="I5" s="17">
        <v>2</v>
      </c>
      <c r="J5" s="73">
        <v>2</v>
      </c>
    </row>
    <row r="6" spans="1:10" ht="12.75">
      <c r="A6" s="55" t="str">
        <f>Программа!B33</f>
        <v>5. Дженоа - Сампдория </v>
      </c>
      <c r="B6" s="16" t="s">
        <v>34</v>
      </c>
      <c r="C6" s="16">
        <v>1</v>
      </c>
      <c r="D6" s="17">
        <v>2</v>
      </c>
      <c r="E6" s="17">
        <v>1</v>
      </c>
      <c r="F6" s="16">
        <v>2</v>
      </c>
      <c r="G6" s="16">
        <v>2</v>
      </c>
      <c r="H6" s="17">
        <v>2</v>
      </c>
      <c r="I6" s="17">
        <v>2</v>
      </c>
      <c r="J6" s="73">
        <v>2</v>
      </c>
    </row>
    <row r="7" spans="1:10" ht="12.75">
      <c r="A7" s="55" t="str">
        <f>Программа!B34</f>
        <v>6. Рода - Гронингем </v>
      </c>
      <c r="B7" s="16">
        <v>2</v>
      </c>
      <c r="C7" s="16">
        <v>1</v>
      </c>
      <c r="D7" s="17">
        <v>2</v>
      </c>
      <c r="E7" s="17">
        <v>2</v>
      </c>
      <c r="F7" s="16">
        <v>1</v>
      </c>
      <c r="G7" s="16">
        <v>1</v>
      </c>
      <c r="H7" s="17" t="s">
        <v>37</v>
      </c>
      <c r="I7" s="17">
        <v>2</v>
      </c>
      <c r="J7" s="73">
        <v>1</v>
      </c>
    </row>
    <row r="8" spans="1:10" ht="12.75">
      <c r="A8" s="55" t="str">
        <f>Программа!B35</f>
        <v>7. Пескара - Удинезе </v>
      </c>
      <c r="B8" s="16">
        <v>2</v>
      </c>
      <c r="C8" s="16">
        <v>2</v>
      </c>
      <c r="D8" s="17">
        <v>2</v>
      </c>
      <c r="E8" s="17">
        <v>2</v>
      </c>
      <c r="F8" s="16">
        <v>2</v>
      </c>
      <c r="G8" s="16" t="s">
        <v>34</v>
      </c>
      <c r="H8" s="17">
        <v>2</v>
      </c>
      <c r="I8" s="17">
        <v>2</v>
      </c>
      <c r="J8" s="73">
        <v>2</v>
      </c>
    </row>
    <row r="9" spans="1:10" ht="12.75">
      <c r="A9" s="55" t="str">
        <f>Программа!B36</f>
        <v>8. Ростов - Терек </v>
      </c>
      <c r="B9" s="16">
        <v>1</v>
      </c>
      <c r="C9" s="16" t="s">
        <v>34</v>
      </c>
      <c r="D9" s="17">
        <v>1</v>
      </c>
      <c r="E9" s="17">
        <v>1</v>
      </c>
      <c r="F9" s="16">
        <v>1</v>
      </c>
      <c r="G9" s="16">
        <v>1</v>
      </c>
      <c r="H9" s="17">
        <v>1</v>
      </c>
      <c r="I9" s="17">
        <v>1</v>
      </c>
      <c r="J9" s="73" t="s">
        <v>34</v>
      </c>
    </row>
    <row r="10" spans="1:10" ht="12.75">
      <c r="A10" s="55" t="str">
        <f>Программа!B37</f>
        <v>9. Гамбург - Боруссия М </v>
      </c>
      <c r="B10" s="16">
        <v>1</v>
      </c>
      <c r="C10" s="16">
        <v>2</v>
      </c>
      <c r="D10" s="17" t="s">
        <v>34</v>
      </c>
      <c r="E10" s="17">
        <v>2</v>
      </c>
      <c r="F10" s="16">
        <v>1</v>
      </c>
      <c r="G10" s="16">
        <v>2</v>
      </c>
      <c r="H10" s="17">
        <v>2</v>
      </c>
      <c r="I10" s="17">
        <v>2</v>
      </c>
      <c r="J10" s="73">
        <v>1</v>
      </c>
    </row>
    <row r="11" spans="1:10" ht="12.75">
      <c r="A11" s="55" t="str">
        <f>Программа!B38</f>
        <v>10. Сельта - Вильяреал </v>
      </c>
      <c r="B11" s="16" t="s">
        <v>34</v>
      </c>
      <c r="C11" s="16">
        <v>1</v>
      </c>
      <c r="D11" s="17">
        <v>2</v>
      </c>
      <c r="E11" s="17">
        <v>2</v>
      </c>
      <c r="F11" s="16">
        <v>1</v>
      </c>
      <c r="G11" s="16">
        <v>1</v>
      </c>
      <c r="H11" s="17">
        <v>2</v>
      </c>
      <c r="I11" s="17" t="s">
        <v>34</v>
      </c>
      <c r="J11" s="73">
        <v>2</v>
      </c>
    </row>
    <row r="12" spans="1:10" ht="12.75">
      <c r="A12" s="18" t="s">
        <v>2</v>
      </c>
      <c r="B12" s="19">
        <f>SUM(B46:B55)</f>
        <v>3</v>
      </c>
      <c r="C12" s="19">
        <f aca="true" t="shared" si="0" ref="C12:H12">SUM(C46:C55)</f>
        <v>5</v>
      </c>
      <c r="D12" s="20">
        <f t="shared" si="0"/>
        <v>5</v>
      </c>
      <c r="E12" s="20">
        <f t="shared" si="0"/>
        <v>3</v>
      </c>
      <c r="F12" s="19">
        <f t="shared" si="0"/>
        <v>6</v>
      </c>
      <c r="G12" s="19">
        <f t="shared" si="0"/>
        <v>3</v>
      </c>
      <c r="H12" s="20">
        <f t="shared" si="0"/>
        <v>4</v>
      </c>
      <c r="I12" s="20">
        <f>SUM(I46:I55)</f>
        <v>5</v>
      </c>
      <c r="J12" s="4"/>
    </row>
    <row r="13" spans="1:10" ht="12.75">
      <c r="A13" s="3" t="s">
        <v>1</v>
      </c>
      <c r="B13" s="74" t="str">
        <f>SUM(B82:B91)&amp;"-"&amp;SUM(C82:C91)</f>
        <v>1-3</v>
      </c>
      <c r="C13" s="75"/>
      <c r="D13" s="76" t="str">
        <f>SUM(D82:D91)&amp;"-"&amp;SUM(E82:E91)</f>
        <v>3-1</v>
      </c>
      <c r="E13" s="77"/>
      <c r="F13" s="74" t="str">
        <f>SUM(F82:F91)&amp;"-"&amp;SUM(G82:G91)</f>
        <v>3-0</v>
      </c>
      <c r="G13" s="75"/>
      <c r="H13" s="76" t="str">
        <f>SUM(H82:H91)&amp;"-"&amp;SUM(I82:I91)</f>
        <v>1-2</v>
      </c>
      <c r="I13" s="77"/>
      <c r="J13" s="2"/>
    </row>
    <row r="15" spans="1:10" ht="15.75" customHeight="1">
      <c r="A15" s="13" t="str">
        <f>CONCATENATE(Программа!A27,Программа!B27,Программа!B28)</f>
        <v>Кубок. 1/16. О.м. 11-12.03. </v>
      </c>
      <c r="B15" s="14" t="s">
        <v>15</v>
      </c>
      <c r="C15" s="14" t="s">
        <v>33</v>
      </c>
      <c r="D15" s="15" t="s">
        <v>9</v>
      </c>
      <c r="E15" s="15" t="s">
        <v>27</v>
      </c>
      <c r="F15" s="14" t="s">
        <v>23</v>
      </c>
      <c r="G15" s="14" t="s">
        <v>25</v>
      </c>
      <c r="H15" s="72" t="s">
        <v>0</v>
      </c>
      <c r="J15"/>
    </row>
    <row r="16" spans="1:10" ht="12.75">
      <c r="A16" s="55" t="str">
        <f>A2</f>
        <v>1. Фрайбург - Хоффенхайм </v>
      </c>
      <c r="B16" s="16">
        <v>1</v>
      </c>
      <c r="C16" s="16">
        <v>1</v>
      </c>
      <c r="D16" s="17">
        <v>2</v>
      </c>
      <c r="E16" s="17" t="s">
        <v>34</v>
      </c>
      <c r="F16" s="16">
        <v>1</v>
      </c>
      <c r="G16" s="16">
        <v>2</v>
      </c>
      <c r="H16" s="73" t="str">
        <f>J2</f>
        <v>Х</v>
      </c>
      <c r="J16"/>
    </row>
    <row r="17" spans="1:10" ht="12.75">
      <c r="A17" s="55" t="str">
        <f aca="true" t="shared" si="1" ref="A17:A25">A3</f>
        <v>2. Борнмут - Вест Хэм </v>
      </c>
      <c r="B17" s="16" t="s">
        <v>34</v>
      </c>
      <c r="C17" s="16">
        <v>1</v>
      </c>
      <c r="D17" s="17" t="s">
        <v>35</v>
      </c>
      <c r="E17" s="17">
        <v>2</v>
      </c>
      <c r="F17" s="16">
        <v>1</v>
      </c>
      <c r="G17" s="16">
        <v>2</v>
      </c>
      <c r="H17" s="73">
        <f aca="true" t="shared" si="2" ref="H17:H25">J3</f>
        <v>1</v>
      </c>
      <c r="J17"/>
    </row>
    <row r="18" spans="1:10" ht="12.75">
      <c r="A18" s="55" t="str">
        <f t="shared" si="1"/>
        <v>3. Халл Сити - Суонси </v>
      </c>
      <c r="B18" s="16">
        <v>2</v>
      </c>
      <c r="C18" s="16">
        <v>1</v>
      </c>
      <c r="D18" s="17">
        <v>1</v>
      </c>
      <c r="E18" s="17" t="s">
        <v>34</v>
      </c>
      <c r="F18" s="16">
        <v>1</v>
      </c>
      <c r="G18" s="16" t="s">
        <v>34</v>
      </c>
      <c r="H18" s="73">
        <f t="shared" si="2"/>
        <v>1</v>
      </c>
      <c r="J18"/>
    </row>
    <row r="19" spans="1:10" ht="12.75">
      <c r="A19" s="55" t="str">
        <f t="shared" si="1"/>
        <v>4. Нанси - Лилль </v>
      </c>
      <c r="B19" s="16" t="s">
        <v>35</v>
      </c>
      <c r="C19" s="16" t="s">
        <v>34</v>
      </c>
      <c r="D19" s="17">
        <v>1</v>
      </c>
      <c r="E19" s="17">
        <v>1</v>
      </c>
      <c r="F19" s="16">
        <v>1</v>
      </c>
      <c r="G19" s="16" t="s">
        <v>34</v>
      </c>
      <c r="H19" s="73">
        <f t="shared" si="2"/>
        <v>2</v>
      </c>
      <c r="J19"/>
    </row>
    <row r="20" spans="1:10" ht="12.75">
      <c r="A20" s="55" t="str">
        <f t="shared" si="1"/>
        <v>5. Дженоа - Сампдория </v>
      </c>
      <c r="B20" s="16" t="s">
        <v>34</v>
      </c>
      <c r="C20" s="16">
        <v>2</v>
      </c>
      <c r="D20" s="17" t="s">
        <v>34</v>
      </c>
      <c r="E20" s="17" t="s">
        <v>34</v>
      </c>
      <c r="F20" s="16">
        <v>12</v>
      </c>
      <c r="G20" s="16">
        <v>2</v>
      </c>
      <c r="H20" s="73">
        <f t="shared" si="2"/>
        <v>2</v>
      </c>
      <c r="J20"/>
    </row>
    <row r="21" spans="1:10" ht="12.75">
      <c r="A21" s="55" t="str">
        <f t="shared" si="1"/>
        <v>6. Рода - Гронингем </v>
      </c>
      <c r="B21" s="16">
        <v>1</v>
      </c>
      <c r="C21" s="16">
        <v>2</v>
      </c>
      <c r="D21" s="17">
        <v>2</v>
      </c>
      <c r="E21" s="17">
        <v>1</v>
      </c>
      <c r="F21" s="16">
        <v>1</v>
      </c>
      <c r="G21" s="16">
        <v>1</v>
      </c>
      <c r="H21" s="73">
        <f t="shared" si="2"/>
        <v>1</v>
      </c>
      <c r="J21"/>
    </row>
    <row r="22" spans="1:10" ht="12.75">
      <c r="A22" s="55" t="str">
        <f t="shared" si="1"/>
        <v>7. Пескара - Удинезе </v>
      </c>
      <c r="B22" s="16">
        <v>1</v>
      </c>
      <c r="C22" s="16">
        <v>2</v>
      </c>
      <c r="D22" s="17">
        <v>2</v>
      </c>
      <c r="E22" s="17">
        <v>1</v>
      </c>
      <c r="F22" s="16">
        <v>1</v>
      </c>
      <c r="G22" s="16">
        <v>2</v>
      </c>
      <c r="H22" s="73">
        <f t="shared" si="2"/>
        <v>2</v>
      </c>
      <c r="J22"/>
    </row>
    <row r="23" spans="1:10" ht="12.75">
      <c r="A23" s="55" t="str">
        <f t="shared" si="1"/>
        <v>8. Ростов - Терек </v>
      </c>
      <c r="B23" s="16" t="s">
        <v>34</v>
      </c>
      <c r="C23" s="16" t="s">
        <v>34</v>
      </c>
      <c r="D23" s="17">
        <v>1</v>
      </c>
      <c r="E23" s="17">
        <v>1</v>
      </c>
      <c r="F23" s="16">
        <v>1</v>
      </c>
      <c r="G23" s="16">
        <v>1</v>
      </c>
      <c r="H23" s="73" t="str">
        <f t="shared" si="2"/>
        <v>Х</v>
      </c>
      <c r="J23"/>
    </row>
    <row r="24" spans="1:10" ht="12.75">
      <c r="A24" s="55" t="str">
        <f t="shared" si="1"/>
        <v>9. Гамбург - Боруссия М </v>
      </c>
      <c r="B24" s="16">
        <v>1</v>
      </c>
      <c r="C24" s="16">
        <v>1</v>
      </c>
      <c r="D24" s="17">
        <v>2</v>
      </c>
      <c r="E24" s="17">
        <v>1</v>
      </c>
      <c r="F24" s="16">
        <v>1</v>
      </c>
      <c r="G24" s="16">
        <v>2</v>
      </c>
      <c r="H24" s="73">
        <f t="shared" si="2"/>
        <v>1</v>
      </c>
      <c r="J24"/>
    </row>
    <row r="25" spans="1:10" ht="12.75">
      <c r="A25" s="55" t="str">
        <f t="shared" si="1"/>
        <v>10. Сельта - Вильяреал </v>
      </c>
      <c r="B25" s="16">
        <v>2</v>
      </c>
      <c r="C25" s="16" t="s">
        <v>34</v>
      </c>
      <c r="D25" s="17">
        <v>2</v>
      </c>
      <c r="E25" s="17">
        <v>1</v>
      </c>
      <c r="F25" s="16">
        <v>1</v>
      </c>
      <c r="G25" s="16">
        <v>1</v>
      </c>
      <c r="H25" s="73">
        <f t="shared" si="2"/>
        <v>2</v>
      </c>
      <c r="J25"/>
    </row>
    <row r="26" spans="1:10" ht="12.75">
      <c r="A26" s="18" t="s">
        <v>2</v>
      </c>
      <c r="B26" s="19">
        <f aca="true" t="shared" si="3" ref="B26:G26">SUM(B58:B67)</f>
        <v>5</v>
      </c>
      <c r="C26" s="19">
        <f t="shared" si="3"/>
        <v>6</v>
      </c>
      <c r="D26" s="20">
        <f t="shared" si="3"/>
        <v>3</v>
      </c>
      <c r="E26" s="20">
        <f t="shared" si="3"/>
        <v>3</v>
      </c>
      <c r="F26" s="19">
        <f t="shared" si="3"/>
        <v>5</v>
      </c>
      <c r="G26" s="19">
        <f t="shared" si="3"/>
        <v>3</v>
      </c>
      <c r="H26" s="4"/>
      <c r="J26"/>
    </row>
    <row r="27" spans="1:10" ht="12.75">
      <c r="A27" s="3" t="s">
        <v>1</v>
      </c>
      <c r="B27" s="74" t="str">
        <f>SUM(B94:B103)&amp;"-"&amp;SUM(C94:C103)</f>
        <v>3-4</v>
      </c>
      <c r="C27" s="75"/>
      <c r="D27" s="76" t="str">
        <f>SUM(D94:D103)&amp;"-"&amp;SUM(E94:E103)</f>
        <v>3-3</v>
      </c>
      <c r="E27" s="77"/>
      <c r="F27" s="74" t="str">
        <f>SUM(F94:F103)&amp;"-"&amp;SUM(G94:G103)</f>
        <v>3-1</v>
      </c>
      <c r="G27" s="75"/>
      <c r="H27" s="2"/>
      <c r="J27"/>
    </row>
    <row r="29" spans="1:10" ht="14.25" customHeight="1">
      <c r="A29" s="13" t="str">
        <f>CONCATENATE(Программа!A27,Программа!B27,Программа!B28)</f>
        <v>Кубок. 1/16. О.м. 11-12.03. </v>
      </c>
      <c r="B29" s="14" t="s">
        <v>17</v>
      </c>
      <c r="C29" s="14" t="s">
        <v>26</v>
      </c>
      <c r="D29" s="15" t="s">
        <v>8</v>
      </c>
      <c r="E29" s="15" t="s">
        <v>32</v>
      </c>
      <c r="F29" s="14" t="s">
        <v>10</v>
      </c>
      <c r="G29" s="14" t="s">
        <v>31</v>
      </c>
      <c r="H29" s="72" t="s">
        <v>0</v>
      </c>
      <c r="J29"/>
    </row>
    <row r="30" spans="1:10" ht="12.75">
      <c r="A30" s="55" t="str">
        <f>A2</f>
        <v>1. Фрайбург - Хоффенхайм </v>
      </c>
      <c r="B30" s="16">
        <v>1</v>
      </c>
      <c r="C30" s="16" t="s">
        <v>34</v>
      </c>
      <c r="D30" s="17">
        <v>2</v>
      </c>
      <c r="E30" s="17">
        <v>2</v>
      </c>
      <c r="F30" s="16" t="s">
        <v>34</v>
      </c>
      <c r="G30" s="16" t="s">
        <v>34</v>
      </c>
      <c r="H30" s="73" t="str">
        <f>J2</f>
        <v>Х</v>
      </c>
      <c r="J30"/>
    </row>
    <row r="31" spans="1:10" ht="12.75">
      <c r="A31" s="55" t="str">
        <f aca="true" t="shared" si="4" ref="A31:A39">A3</f>
        <v>2. Борнмут - Вест Хэм </v>
      </c>
      <c r="B31" s="16">
        <v>1</v>
      </c>
      <c r="C31" s="16">
        <v>2</v>
      </c>
      <c r="D31" s="17">
        <v>1</v>
      </c>
      <c r="E31" s="17">
        <v>2</v>
      </c>
      <c r="F31" s="16">
        <v>1</v>
      </c>
      <c r="G31" s="16" t="s">
        <v>34</v>
      </c>
      <c r="H31" s="73">
        <f aca="true" t="shared" si="5" ref="H31:H39">J3</f>
        <v>1</v>
      </c>
      <c r="J31"/>
    </row>
    <row r="32" spans="1:10" ht="12.75">
      <c r="A32" s="55" t="str">
        <f t="shared" si="4"/>
        <v>3. Халл Сити - Суонси </v>
      </c>
      <c r="B32" s="16">
        <v>1</v>
      </c>
      <c r="C32" s="16">
        <v>2</v>
      </c>
      <c r="D32" s="17">
        <v>1</v>
      </c>
      <c r="E32" s="17">
        <v>1</v>
      </c>
      <c r="F32" s="16">
        <v>1</v>
      </c>
      <c r="G32" s="16">
        <v>1</v>
      </c>
      <c r="H32" s="73">
        <f t="shared" si="5"/>
        <v>1</v>
      </c>
      <c r="J32"/>
    </row>
    <row r="33" spans="1:10" ht="12.75">
      <c r="A33" s="55" t="str">
        <f t="shared" si="4"/>
        <v>4. Нанси - Лилль </v>
      </c>
      <c r="B33" s="16" t="s">
        <v>70</v>
      </c>
      <c r="C33" s="16">
        <v>1</v>
      </c>
      <c r="D33" s="17">
        <v>1</v>
      </c>
      <c r="E33" s="17">
        <v>2</v>
      </c>
      <c r="F33" s="16" t="s">
        <v>34</v>
      </c>
      <c r="G33" s="16" t="s">
        <v>34</v>
      </c>
      <c r="H33" s="73">
        <f t="shared" si="5"/>
        <v>2</v>
      </c>
      <c r="J33"/>
    </row>
    <row r="34" spans="1:10" ht="12.75">
      <c r="A34" s="55" t="str">
        <f t="shared" si="4"/>
        <v>5. Дженоа - Сампдория </v>
      </c>
      <c r="B34" s="16">
        <v>1</v>
      </c>
      <c r="C34" s="16">
        <v>1</v>
      </c>
      <c r="D34" s="17">
        <v>1</v>
      </c>
      <c r="E34" s="17">
        <v>2</v>
      </c>
      <c r="F34" s="16">
        <v>1</v>
      </c>
      <c r="G34" s="16" t="s">
        <v>34</v>
      </c>
      <c r="H34" s="73">
        <f t="shared" si="5"/>
        <v>2</v>
      </c>
      <c r="J34"/>
    </row>
    <row r="35" spans="1:10" ht="12.75">
      <c r="A35" s="55" t="str">
        <f t="shared" si="4"/>
        <v>6. Рода - Гронингем </v>
      </c>
      <c r="B35" s="16">
        <v>1</v>
      </c>
      <c r="C35" s="16">
        <v>1</v>
      </c>
      <c r="D35" s="17">
        <v>1</v>
      </c>
      <c r="E35" s="17">
        <v>1</v>
      </c>
      <c r="F35" s="16">
        <v>2</v>
      </c>
      <c r="G35" s="16" t="s">
        <v>34</v>
      </c>
      <c r="H35" s="73">
        <f t="shared" si="5"/>
        <v>1</v>
      </c>
      <c r="J35"/>
    </row>
    <row r="36" spans="1:10" ht="12.75">
      <c r="A36" s="55" t="str">
        <f t="shared" si="4"/>
        <v>7. Пескара - Удинезе </v>
      </c>
      <c r="B36" s="16">
        <v>1</v>
      </c>
      <c r="C36" s="16">
        <v>2</v>
      </c>
      <c r="D36" s="17">
        <v>1</v>
      </c>
      <c r="E36" s="17">
        <v>2</v>
      </c>
      <c r="F36" s="16">
        <v>2</v>
      </c>
      <c r="G36" s="16">
        <v>2</v>
      </c>
      <c r="H36" s="73">
        <f t="shared" si="5"/>
        <v>2</v>
      </c>
      <c r="J36"/>
    </row>
    <row r="37" spans="1:10" ht="12.75">
      <c r="A37" s="55" t="str">
        <f t="shared" si="4"/>
        <v>8. Ростов - Терек </v>
      </c>
      <c r="B37" s="16">
        <v>1</v>
      </c>
      <c r="C37" s="16" t="s">
        <v>34</v>
      </c>
      <c r="D37" s="17">
        <v>1</v>
      </c>
      <c r="E37" s="17">
        <v>1</v>
      </c>
      <c r="F37" s="16">
        <v>1</v>
      </c>
      <c r="G37" s="16">
        <v>1</v>
      </c>
      <c r="H37" s="73" t="str">
        <f t="shared" si="5"/>
        <v>Х</v>
      </c>
      <c r="J37"/>
    </row>
    <row r="38" spans="1:10" ht="12.75">
      <c r="A38" s="55" t="str">
        <f t="shared" si="4"/>
        <v>9. Гамбург - Боруссия М </v>
      </c>
      <c r="B38" s="16">
        <v>1</v>
      </c>
      <c r="C38" s="16">
        <v>2</v>
      </c>
      <c r="D38" s="17">
        <v>2</v>
      </c>
      <c r="E38" s="17">
        <v>2</v>
      </c>
      <c r="F38" s="16">
        <v>1</v>
      </c>
      <c r="G38" s="16" t="s">
        <v>34</v>
      </c>
      <c r="H38" s="73">
        <f t="shared" si="5"/>
        <v>1</v>
      </c>
      <c r="J38"/>
    </row>
    <row r="39" spans="1:10" ht="12.75">
      <c r="A39" s="55" t="str">
        <f t="shared" si="4"/>
        <v>10. Сельта - Вильяреал </v>
      </c>
      <c r="B39" s="16">
        <v>1</v>
      </c>
      <c r="C39" s="16" t="s">
        <v>34</v>
      </c>
      <c r="D39" s="17" t="s">
        <v>36</v>
      </c>
      <c r="E39" s="17">
        <v>1</v>
      </c>
      <c r="F39" s="16">
        <v>12</v>
      </c>
      <c r="G39" s="16" t="s">
        <v>34</v>
      </c>
      <c r="H39" s="73">
        <f t="shared" si="5"/>
        <v>2</v>
      </c>
      <c r="J39"/>
    </row>
    <row r="40" spans="1:10" ht="12.75">
      <c r="A40" s="18" t="s">
        <v>2</v>
      </c>
      <c r="B40" s="19">
        <f aca="true" t="shared" si="6" ref="B40:G40">SUM(B70:B79)</f>
        <v>4</v>
      </c>
      <c r="C40" s="19">
        <f t="shared" si="6"/>
        <v>4</v>
      </c>
      <c r="D40" s="20">
        <f t="shared" si="6"/>
        <v>3</v>
      </c>
      <c r="E40" s="20">
        <f t="shared" si="6"/>
        <v>5</v>
      </c>
      <c r="F40" s="19">
        <f t="shared" si="6"/>
        <v>6</v>
      </c>
      <c r="G40" s="19">
        <f t="shared" si="6"/>
        <v>3</v>
      </c>
      <c r="H40" s="4"/>
      <c r="J40"/>
    </row>
    <row r="41" spans="1:10" ht="12.75">
      <c r="A41" s="3" t="s">
        <v>1</v>
      </c>
      <c r="B41" s="74" t="str">
        <f>SUM(B106:B115)&amp;"-"&amp;SUM(C106:C115)</f>
        <v>3-3</v>
      </c>
      <c r="C41" s="75"/>
      <c r="D41" s="76" t="str">
        <f>SUM(D106:D115)&amp;"-"&amp;SUM(E106:E115)</f>
        <v>1-3</v>
      </c>
      <c r="E41" s="77"/>
      <c r="F41" s="74" t="str">
        <f>SUM(F106:F115)&amp;"-"&amp;SUM(G106:G115)</f>
        <v>3-0</v>
      </c>
      <c r="G41" s="75"/>
      <c r="H41" s="2"/>
      <c r="J41"/>
    </row>
    <row r="44" s="6" customFormat="1" ht="12.75" hidden="1">
      <c r="J44" s="7"/>
    </row>
    <row r="45" spans="1:10" s="6" customFormat="1" ht="12.75" hidden="1">
      <c r="A45" s="58" t="s">
        <v>2</v>
      </c>
      <c r="B45" s="26" t="str">
        <f aca="true" t="shared" si="7" ref="B45:I45">B1</f>
        <v>Куб</v>
      </c>
      <c r="C45" s="26" t="str">
        <f t="shared" si="7"/>
        <v>Мил</v>
      </c>
      <c r="D45" s="26" t="str">
        <f t="shared" si="7"/>
        <v>Деп</v>
      </c>
      <c r="E45" s="26" t="str">
        <f t="shared" si="7"/>
        <v>Чер</v>
      </c>
      <c r="F45" s="26" t="str">
        <f t="shared" si="7"/>
        <v>Аяк</v>
      </c>
      <c r="G45" s="26" t="str">
        <f t="shared" si="7"/>
        <v>Г.Р</v>
      </c>
      <c r="H45" s="26" t="str">
        <f t="shared" si="7"/>
        <v>Бал</v>
      </c>
      <c r="I45" s="26" t="str">
        <f t="shared" si="7"/>
        <v>ПСЖ</v>
      </c>
      <c r="J45" s="59"/>
    </row>
    <row r="46" spans="1:10" s="6" customFormat="1" ht="12.75" hidden="1">
      <c r="A46" s="60"/>
      <c r="B46" s="23">
        <f aca="true" t="shared" si="8" ref="B46:I55">IF(OR(LEFT(B2)=LEFT($J2),RIGHT(B2)=RIGHT($J2)),1,0)</f>
        <v>0</v>
      </c>
      <c r="C46" s="23">
        <f t="shared" si="8"/>
        <v>0</v>
      </c>
      <c r="D46" s="23">
        <f t="shared" si="8"/>
        <v>1</v>
      </c>
      <c r="E46" s="23">
        <f t="shared" si="8"/>
        <v>0</v>
      </c>
      <c r="F46" s="23">
        <f t="shared" si="8"/>
        <v>0</v>
      </c>
      <c r="G46" s="23">
        <f t="shared" si="8"/>
        <v>0</v>
      </c>
      <c r="H46" s="23">
        <f t="shared" si="8"/>
        <v>0</v>
      </c>
      <c r="I46" s="23">
        <f t="shared" si="8"/>
        <v>1</v>
      </c>
      <c r="J46" s="61"/>
    </row>
    <row r="47" spans="1:10" s="6" customFormat="1" ht="12.75" hidden="1">
      <c r="A47" s="60"/>
      <c r="B47" s="23">
        <f t="shared" si="8"/>
        <v>1</v>
      </c>
      <c r="C47" s="23">
        <f t="shared" si="8"/>
        <v>1</v>
      </c>
      <c r="D47" s="23">
        <f t="shared" si="8"/>
        <v>0</v>
      </c>
      <c r="E47" s="23">
        <f t="shared" si="8"/>
        <v>0</v>
      </c>
      <c r="F47" s="23">
        <f t="shared" si="8"/>
        <v>1</v>
      </c>
      <c r="G47" s="23">
        <f t="shared" si="8"/>
        <v>0</v>
      </c>
      <c r="H47" s="23">
        <f t="shared" si="8"/>
        <v>0</v>
      </c>
      <c r="I47" s="23">
        <f t="shared" si="8"/>
        <v>0</v>
      </c>
      <c r="J47" s="61"/>
    </row>
    <row r="48" spans="1:10" s="6" customFormat="1" ht="12.75" hidden="1">
      <c r="A48" s="60"/>
      <c r="B48" s="23">
        <f t="shared" si="8"/>
        <v>0</v>
      </c>
      <c r="C48" s="23">
        <f t="shared" si="8"/>
        <v>1</v>
      </c>
      <c r="D48" s="23">
        <f t="shared" si="8"/>
        <v>0</v>
      </c>
      <c r="E48" s="23">
        <f t="shared" si="8"/>
        <v>1</v>
      </c>
      <c r="F48" s="23">
        <f t="shared" si="8"/>
        <v>1</v>
      </c>
      <c r="G48" s="23">
        <f t="shared" si="8"/>
        <v>1</v>
      </c>
      <c r="H48" s="23">
        <f t="shared" si="8"/>
        <v>1</v>
      </c>
      <c r="I48" s="23">
        <f t="shared" si="8"/>
        <v>1</v>
      </c>
      <c r="J48" s="61"/>
    </row>
    <row r="49" spans="1:10" s="6" customFormat="1" ht="12.75" hidden="1">
      <c r="A49" s="60"/>
      <c r="B49" s="23">
        <f t="shared" si="8"/>
        <v>0</v>
      </c>
      <c r="C49" s="23">
        <f t="shared" si="8"/>
        <v>0</v>
      </c>
      <c r="D49" s="23">
        <f t="shared" si="8"/>
        <v>1</v>
      </c>
      <c r="E49" s="23">
        <f t="shared" si="8"/>
        <v>0</v>
      </c>
      <c r="F49" s="23">
        <f t="shared" si="8"/>
        <v>0</v>
      </c>
      <c r="G49" s="23">
        <f t="shared" si="8"/>
        <v>0</v>
      </c>
      <c r="H49" s="23">
        <f t="shared" si="8"/>
        <v>0</v>
      </c>
      <c r="I49" s="23">
        <f t="shared" si="8"/>
        <v>1</v>
      </c>
      <c r="J49" s="61"/>
    </row>
    <row r="50" spans="1:10" s="6" customFormat="1" ht="12.75" hidden="1">
      <c r="A50" s="60"/>
      <c r="B50" s="23">
        <f t="shared" si="8"/>
        <v>0</v>
      </c>
      <c r="C50" s="23">
        <f t="shared" si="8"/>
        <v>0</v>
      </c>
      <c r="D50" s="23">
        <f t="shared" si="8"/>
        <v>1</v>
      </c>
      <c r="E50" s="23">
        <f t="shared" si="8"/>
        <v>0</v>
      </c>
      <c r="F50" s="23">
        <f t="shared" si="8"/>
        <v>1</v>
      </c>
      <c r="G50" s="23">
        <f t="shared" si="8"/>
        <v>1</v>
      </c>
      <c r="H50" s="23">
        <f t="shared" si="8"/>
        <v>1</v>
      </c>
      <c r="I50" s="23">
        <f t="shared" si="8"/>
        <v>1</v>
      </c>
      <c r="J50" s="61"/>
    </row>
    <row r="51" spans="1:10" s="6" customFormat="1" ht="12.75" hidden="1">
      <c r="A51" s="60"/>
      <c r="B51" s="23">
        <f t="shared" si="8"/>
        <v>0</v>
      </c>
      <c r="C51" s="23">
        <f t="shared" si="8"/>
        <v>1</v>
      </c>
      <c r="D51" s="23">
        <f t="shared" si="8"/>
        <v>0</v>
      </c>
      <c r="E51" s="23">
        <f t="shared" si="8"/>
        <v>0</v>
      </c>
      <c r="F51" s="23">
        <f t="shared" si="8"/>
        <v>1</v>
      </c>
      <c r="G51" s="23">
        <f t="shared" si="8"/>
        <v>1</v>
      </c>
      <c r="H51" s="23">
        <f t="shared" si="8"/>
        <v>0</v>
      </c>
      <c r="I51" s="23">
        <f t="shared" si="8"/>
        <v>0</v>
      </c>
      <c r="J51" s="61"/>
    </row>
    <row r="52" spans="1:10" s="6" customFormat="1" ht="12.75" hidden="1">
      <c r="A52" s="60"/>
      <c r="B52" s="23">
        <f t="shared" si="8"/>
        <v>1</v>
      </c>
      <c r="C52" s="23">
        <f t="shared" si="8"/>
        <v>1</v>
      </c>
      <c r="D52" s="23">
        <f t="shared" si="8"/>
        <v>1</v>
      </c>
      <c r="E52" s="23">
        <f t="shared" si="8"/>
        <v>1</v>
      </c>
      <c r="F52" s="23">
        <f t="shared" si="8"/>
        <v>1</v>
      </c>
      <c r="G52" s="23">
        <f t="shared" si="8"/>
        <v>0</v>
      </c>
      <c r="H52" s="23">
        <f t="shared" si="8"/>
        <v>1</v>
      </c>
      <c r="I52" s="23">
        <f t="shared" si="8"/>
        <v>1</v>
      </c>
      <c r="J52" s="61"/>
    </row>
    <row r="53" spans="1:10" s="6" customFormat="1" ht="12.75" hidden="1">
      <c r="A53" s="60"/>
      <c r="B53" s="23">
        <f t="shared" si="8"/>
        <v>0</v>
      </c>
      <c r="C53" s="23">
        <f t="shared" si="8"/>
        <v>1</v>
      </c>
      <c r="D53" s="23">
        <f t="shared" si="8"/>
        <v>0</v>
      </c>
      <c r="E53" s="23">
        <f t="shared" si="8"/>
        <v>0</v>
      </c>
      <c r="F53" s="23">
        <f t="shared" si="8"/>
        <v>0</v>
      </c>
      <c r="G53" s="23">
        <f t="shared" si="8"/>
        <v>0</v>
      </c>
      <c r="H53" s="23">
        <f t="shared" si="8"/>
        <v>0</v>
      </c>
      <c r="I53" s="23">
        <f t="shared" si="8"/>
        <v>0</v>
      </c>
      <c r="J53" s="61"/>
    </row>
    <row r="54" spans="1:10" s="6" customFormat="1" ht="12.75" hidden="1">
      <c r="A54" s="60"/>
      <c r="B54" s="23">
        <f t="shared" si="8"/>
        <v>1</v>
      </c>
      <c r="C54" s="23">
        <f t="shared" si="8"/>
        <v>0</v>
      </c>
      <c r="D54" s="23">
        <f t="shared" si="8"/>
        <v>0</v>
      </c>
      <c r="E54" s="23">
        <f t="shared" si="8"/>
        <v>0</v>
      </c>
      <c r="F54" s="23">
        <f t="shared" si="8"/>
        <v>1</v>
      </c>
      <c r="G54" s="23">
        <f t="shared" si="8"/>
        <v>0</v>
      </c>
      <c r="H54" s="23">
        <f t="shared" si="8"/>
        <v>0</v>
      </c>
      <c r="I54" s="23">
        <f t="shared" si="8"/>
        <v>0</v>
      </c>
      <c r="J54" s="61"/>
    </row>
    <row r="55" spans="1:10" s="6" customFormat="1" ht="12.75" hidden="1">
      <c r="A55" s="62"/>
      <c r="B55" s="37">
        <f t="shared" si="8"/>
        <v>0</v>
      </c>
      <c r="C55" s="37">
        <f t="shared" si="8"/>
        <v>0</v>
      </c>
      <c r="D55" s="37">
        <f t="shared" si="8"/>
        <v>1</v>
      </c>
      <c r="E55" s="37">
        <f t="shared" si="8"/>
        <v>1</v>
      </c>
      <c r="F55" s="37">
        <f t="shared" si="8"/>
        <v>0</v>
      </c>
      <c r="G55" s="37">
        <f t="shared" si="8"/>
        <v>0</v>
      </c>
      <c r="H55" s="37">
        <f t="shared" si="8"/>
        <v>1</v>
      </c>
      <c r="I55" s="37">
        <f t="shared" si="8"/>
        <v>0</v>
      </c>
      <c r="J55" s="63"/>
    </row>
    <row r="56" spans="2:10" s="6" customFormat="1" ht="12.75" hidden="1">
      <c r="B56" s="23"/>
      <c r="C56" s="23"/>
      <c r="D56" s="23"/>
      <c r="E56" s="23"/>
      <c r="F56" s="23"/>
      <c r="G56" s="23"/>
      <c r="H56" s="23"/>
      <c r="I56" s="23"/>
      <c r="J56" s="7"/>
    </row>
    <row r="57" spans="1:10" s="6" customFormat="1" ht="12.75" hidden="1">
      <c r="A57" s="58" t="s">
        <v>2</v>
      </c>
      <c r="B57" s="26" t="str">
        <f aca="true" t="shared" si="9" ref="B57:G57">B15</f>
        <v>Фио</v>
      </c>
      <c r="C57" s="26" t="str">
        <f t="shared" si="9"/>
        <v>М.Ю</v>
      </c>
      <c r="D57" s="26" t="str">
        <f t="shared" si="9"/>
        <v>Дин</v>
      </c>
      <c r="E57" s="26" t="str">
        <f t="shared" si="9"/>
        <v>Чит</v>
      </c>
      <c r="F57" s="26" t="str">
        <f t="shared" si="9"/>
        <v>Шах</v>
      </c>
      <c r="G57" s="26" t="str">
        <f t="shared" si="9"/>
        <v>Бор</v>
      </c>
      <c r="H57" s="26" t="e">
        <f>#REF!</f>
        <v>#REF!</v>
      </c>
      <c r="I57" s="26" t="e">
        <f>#REF!</f>
        <v>#REF!</v>
      </c>
      <c r="J57" s="59"/>
    </row>
    <row r="58" spans="1:10" s="6" customFormat="1" ht="12.75" hidden="1">
      <c r="A58" s="60"/>
      <c r="B58" s="23">
        <f aca="true" t="shared" si="10" ref="B58:G67">IF(OR(LEFT(B16)=LEFT($H16),RIGHT(B16)=RIGHT($H16)),1,0)</f>
        <v>0</v>
      </c>
      <c r="C58" s="23">
        <f t="shared" si="10"/>
        <v>0</v>
      </c>
      <c r="D58" s="23">
        <f t="shared" si="10"/>
        <v>0</v>
      </c>
      <c r="E58" s="23">
        <f t="shared" si="10"/>
        <v>1</v>
      </c>
      <c r="F58" s="23">
        <f t="shared" si="10"/>
        <v>0</v>
      </c>
      <c r="G58" s="23">
        <f t="shared" si="10"/>
        <v>0</v>
      </c>
      <c r="H58" s="23" t="e">
        <f>IF(OR(LEFT(#REF!)=LEFT($H16),RIGHT(#REF!)=RIGHT($H16)),1,0)</f>
        <v>#REF!</v>
      </c>
      <c r="I58" s="23" t="e">
        <f>IF(OR(LEFT(#REF!)=LEFT($H16),RIGHT(#REF!)=RIGHT($H16)),1,0)</f>
        <v>#REF!</v>
      </c>
      <c r="J58" s="61"/>
    </row>
    <row r="59" spans="1:10" s="6" customFormat="1" ht="12.75" hidden="1">
      <c r="A59" s="60"/>
      <c r="B59" s="23">
        <f t="shared" si="10"/>
        <v>0</v>
      </c>
      <c r="C59" s="23">
        <f t="shared" si="10"/>
        <v>1</v>
      </c>
      <c r="D59" s="23">
        <f t="shared" si="10"/>
        <v>0</v>
      </c>
      <c r="E59" s="23">
        <f t="shared" si="10"/>
        <v>0</v>
      </c>
      <c r="F59" s="23">
        <f t="shared" si="10"/>
        <v>1</v>
      </c>
      <c r="G59" s="23">
        <f t="shared" si="10"/>
        <v>0</v>
      </c>
      <c r="H59" s="23" t="e">
        <f>IF(OR(LEFT(#REF!)=LEFT($H17),RIGHT(#REF!)=RIGHT($H17)),1,0)</f>
        <v>#REF!</v>
      </c>
      <c r="I59" s="23" t="e">
        <f>IF(OR(LEFT(#REF!)=LEFT($H17),RIGHT(#REF!)=RIGHT($H17)),1,0)</f>
        <v>#REF!</v>
      </c>
      <c r="J59" s="61"/>
    </row>
    <row r="60" spans="1:10" s="6" customFormat="1" ht="12.75" hidden="1">
      <c r="A60" s="60"/>
      <c r="B60" s="23">
        <f t="shared" si="10"/>
        <v>0</v>
      </c>
      <c r="C60" s="23">
        <f t="shared" si="10"/>
        <v>1</v>
      </c>
      <c r="D60" s="23">
        <f t="shared" si="10"/>
        <v>1</v>
      </c>
      <c r="E60" s="23">
        <f t="shared" si="10"/>
        <v>0</v>
      </c>
      <c r="F60" s="23">
        <f t="shared" si="10"/>
        <v>1</v>
      </c>
      <c r="G60" s="23">
        <f t="shared" si="10"/>
        <v>0</v>
      </c>
      <c r="H60" s="23" t="e">
        <f>IF(OR(LEFT(#REF!)=LEFT($H18),RIGHT(#REF!)=RIGHT($H18)),1,0)</f>
        <v>#REF!</v>
      </c>
      <c r="I60" s="23" t="e">
        <f>IF(OR(LEFT(#REF!)=LEFT($H18),RIGHT(#REF!)=RIGHT($H18)),1,0)</f>
        <v>#REF!</v>
      </c>
      <c r="J60" s="61"/>
    </row>
    <row r="61" spans="1:10" s="6" customFormat="1" ht="12.75" hidden="1">
      <c r="A61" s="60"/>
      <c r="B61" s="23">
        <f t="shared" si="10"/>
        <v>1</v>
      </c>
      <c r="C61" s="23">
        <f t="shared" si="10"/>
        <v>0</v>
      </c>
      <c r="D61" s="23">
        <f t="shared" si="10"/>
        <v>0</v>
      </c>
      <c r="E61" s="23">
        <f t="shared" si="10"/>
        <v>0</v>
      </c>
      <c r="F61" s="23">
        <f t="shared" si="10"/>
        <v>0</v>
      </c>
      <c r="G61" s="23">
        <f t="shared" si="10"/>
        <v>0</v>
      </c>
      <c r="H61" s="23" t="e">
        <f>IF(OR(LEFT(#REF!)=LEFT($H19),RIGHT(#REF!)=RIGHT($H19)),1,0)</f>
        <v>#REF!</v>
      </c>
      <c r="I61" s="23" t="e">
        <f>IF(OR(LEFT(#REF!)=LEFT($H19),RIGHT(#REF!)=RIGHT($H19)),1,0)</f>
        <v>#REF!</v>
      </c>
      <c r="J61" s="61"/>
    </row>
    <row r="62" spans="1:10" s="6" customFormat="1" ht="12.75" hidden="1">
      <c r="A62" s="60"/>
      <c r="B62" s="23">
        <f t="shared" si="10"/>
        <v>0</v>
      </c>
      <c r="C62" s="23">
        <f t="shared" si="10"/>
        <v>1</v>
      </c>
      <c r="D62" s="23">
        <f t="shared" si="10"/>
        <v>0</v>
      </c>
      <c r="E62" s="23">
        <f t="shared" si="10"/>
        <v>0</v>
      </c>
      <c r="F62" s="23">
        <f t="shared" si="10"/>
        <v>1</v>
      </c>
      <c r="G62" s="23">
        <f t="shared" si="10"/>
        <v>1</v>
      </c>
      <c r="H62" s="23" t="e">
        <f>IF(OR(LEFT(#REF!)=LEFT($H20),RIGHT(#REF!)=RIGHT($H20)),1,0)</f>
        <v>#REF!</v>
      </c>
      <c r="I62" s="23" t="e">
        <f>IF(OR(LEFT(#REF!)=LEFT($H20),RIGHT(#REF!)=RIGHT($H20)),1,0)</f>
        <v>#REF!</v>
      </c>
      <c r="J62" s="61"/>
    </row>
    <row r="63" spans="1:10" s="6" customFormat="1" ht="12.75" hidden="1">
      <c r="A63" s="60"/>
      <c r="B63" s="23">
        <f t="shared" si="10"/>
        <v>1</v>
      </c>
      <c r="C63" s="23">
        <f t="shared" si="10"/>
        <v>0</v>
      </c>
      <c r="D63" s="23">
        <f t="shared" si="10"/>
        <v>0</v>
      </c>
      <c r="E63" s="23">
        <f t="shared" si="10"/>
        <v>1</v>
      </c>
      <c r="F63" s="23">
        <f t="shared" si="10"/>
        <v>1</v>
      </c>
      <c r="G63" s="23">
        <f t="shared" si="10"/>
        <v>1</v>
      </c>
      <c r="H63" s="23" t="e">
        <f>IF(OR(LEFT(#REF!)=LEFT($H21),RIGHT(#REF!)=RIGHT($H21)),1,0)</f>
        <v>#REF!</v>
      </c>
      <c r="I63" s="23" t="e">
        <f>IF(OR(LEFT(#REF!)=LEFT($H21),RIGHT(#REF!)=RIGHT($H21)),1,0)</f>
        <v>#REF!</v>
      </c>
      <c r="J63" s="61"/>
    </row>
    <row r="64" spans="1:10" s="6" customFormat="1" ht="12.75" hidden="1">
      <c r="A64" s="60"/>
      <c r="B64" s="23">
        <f t="shared" si="10"/>
        <v>0</v>
      </c>
      <c r="C64" s="23">
        <f t="shared" si="10"/>
        <v>1</v>
      </c>
      <c r="D64" s="23">
        <f t="shared" si="10"/>
        <v>1</v>
      </c>
      <c r="E64" s="23">
        <f t="shared" si="10"/>
        <v>0</v>
      </c>
      <c r="F64" s="23">
        <f t="shared" si="10"/>
        <v>0</v>
      </c>
      <c r="G64" s="23">
        <f t="shared" si="10"/>
        <v>1</v>
      </c>
      <c r="H64" s="23" t="e">
        <f>IF(OR(LEFT(#REF!)=LEFT($H22),RIGHT(#REF!)=RIGHT($H22)),1,0)</f>
        <v>#REF!</v>
      </c>
      <c r="I64" s="23" t="e">
        <f>IF(OR(LEFT(#REF!)=LEFT($H22),RIGHT(#REF!)=RIGHT($H22)),1,0)</f>
        <v>#REF!</v>
      </c>
      <c r="J64" s="61"/>
    </row>
    <row r="65" spans="1:10" s="6" customFormat="1" ht="12.75" hidden="1">
      <c r="A65" s="60"/>
      <c r="B65" s="23">
        <f t="shared" si="10"/>
        <v>1</v>
      </c>
      <c r="C65" s="23">
        <f t="shared" si="10"/>
        <v>1</v>
      </c>
      <c r="D65" s="23">
        <f t="shared" si="10"/>
        <v>0</v>
      </c>
      <c r="E65" s="23">
        <f t="shared" si="10"/>
        <v>0</v>
      </c>
      <c r="F65" s="23">
        <f t="shared" si="10"/>
        <v>0</v>
      </c>
      <c r="G65" s="23">
        <f t="shared" si="10"/>
        <v>0</v>
      </c>
      <c r="H65" s="23" t="e">
        <f>IF(OR(LEFT(#REF!)=LEFT($H23),RIGHT(#REF!)=RIGHT($H23)),1,0)</f>
        <v>#REF!</v>
      </c>
      <c r="I65" s="23" t="e">
        <f>IF(OR(LEFT(#REF!)=LEFT($H23),RIGHT(#REF!)=RIGHT($H23)),1,0)</f>
        <v>#REF!</v>
      </c>
      <c r="J65" s="61"/>
    </row>
    <row r="66" spans="1:10" s="6" customFormat="1" ht="12.75" hidden="1">
      <c r="A66" s="60"/>
      <c r="B66" s="23">
        <f t="shared" si="10"/>
        <v>1</v>
      </c>
      <c r="C66" s="23">
        <f t="shared" si="10"/>
        <v>1</v>
      </c>
      <c r="D66" s="23">
        <f t="shared" si="10"/>
        <v>0</v>
      </c>
      <c r="E66" s="23">
        <f t="shared" si="10"/>
        <v>1</v>
      </c>
      <c r="F66" s="23">
        <f t="shared" si="10"/>
        <v>1</v>
      </c>
      <c r="G66" s="23">
        <f t="shared" si="10"/>
        <v>0</v>
      </c>
      <c r="H66" s="23" t="e">
        <f>IF(OR(LEFT(#REF!)=LEFT($H24),RIGHT(#REF!)=RIGHT($H24)),1,0)</f>
        <v>#REF!</v>
      </c>
      <c r="I66" s="23" t="e">
        <f>IF(OR(LEFT(#REF!)=LEFT($H24),RIGHT(#REF!)=RIGHT($H24)),1,0)</f>
        <v>#REF!</v>
      </c>
      <c r="J66" s="61"/>
    </row>
    <row r="67" spans="1:10" s="6" customFormat="1" ht="12.75" hidden="1">
      <c r="A67" s="62"/>
      <c r="B67" s="37">
        <f t="shared" si="10"/>
        <v>1</v>
      </c>
      <c r="C67" s="37">
        <f t="shared" si="10"/>
        <v>0</v>
      </c>
      <c r="D67" s="37">
        <f t="shared" si="10"/>
        <v>1</v>
      </c>
      <c r="E67" s="37">
        <f t="shared" si="10"/>
        <v>0</v>
      </c>
      <c r="F67" s="37">
        <f t="shared" si="10"/>
        <v>0</v>
      </c>
      <c r="G67" s="37">
        <f t="shared" si="10"/>
        <v>0</v>
      </c>
      <c r="H67" s="37" t="e">
        <f>IF(OR(LEFT(#REF!)=LEFT($H25),RIGHT(#REF!)=RIGHT($H25)),1,0)</f>
        <v>#REF!</v>
      </c>
      <c r="I67" s="37" t="e">
        <f>IF(OR(LEFT(#REF!)=LEFT($H25),RIGHT(#REF!)=RIGHT($H25)),1,0)</f>
        <v>#REF!</v>
      </c>
      <c r="J67" s="63"/>
    </row>
    <row r="68" spans="2:10" s="6" customFormat="1" ht="12.75" hidden="1">
      <c r="B68" s="23"/>
      <c r="C68" s="23"/>
      <c r="D68" s="23"/>
      <c r="E68" s="23"/>
      <c r="F68" s="23"/>
      <c r="G68" s="23"/>
      <c r="H68" s="23"/>
      <c r="I68" s="23"/>
      <c r="J68" s="7"/>
    </row>
    <row r="69" spans="1:17" ht="12.75" hidden="1">
      <c r="A69" s="58" t="s">
        <v>2</v>
      </c>
      <c r="B69" s="26" t="str">
        <f aca="true" t="shared" si="11" ref="B69:G69">B29</f>
        <v>Арс</v>
      </c>
      <c r="C69" s="26" t="str">
        <f t="shared" si="11"/>
        <v>Атл</v>
      </c>
      <c r="D69" s="26" t="str">
        <f t="shared" si="11"/>
        <v>Бар</v>
      </c>
      <c r="E69" s="26" t="str">
        <f t="shared" si="11"/>
        <v>Инт</v>
      </c>
      <c r="F69" s="26" t="str">
        <f t="shared" si="11"/>
        <v>Зен</v>
      </c>
      <c r="G69" s="26" t="str">
        <f t="shared" si="11"/>
        <v>Лил</v>
      </c>
      <c r="H69" s="26" t="e">
        <f>#REF!</f>
        <v>#REF!</v>
      </c>
      <c r="I69" s="26" t="e">
        <f>#REF!</f>
        <v>#REF!</v>
      </c>
      <c r="J69" s="59"/>
      <c r="K69" s="6"/>
      <c r="L69" s="6"/>
      <c r="M69" s="6"/>
      <c r="N69" s="6"/>
      <c r="O69" s="6"/>
      <c r="P69" s="6"/>
      <c r="Q69" s="6"/>
    </row>
    <row r="70" spans="1:17" ht="12.75" hidden="1">
      <c r="A70" s="60"/>
      <c r="B70" s="23">
        <f aca="true" t="shared" si="12" ref="B70:G79">IF(OR(LEFT(B30)=LEFT($H30),RIGHT(B30)=RIGHT($H30)),1,0)</f>
        <v>0</v>
      </c>
      <c r="C70" s="23">
        <f t="shared" si="12"/>
        <v>1</v>
      </c>
      <c r="D70" s="23">
        <f t="shared" si="12"/>
        <v>0</v>
      </c>
      <c r="E70" s="23">
        <f t="shared" si="12"/>
        <v>0</v>
      </c>
      <c r="F70" s="23">
        <f t="shared" si="12"/>
        <v>1</v>
      </c>
      <c r="G70" s="23">
        <f t="shared" si="12"/>
        <v>1</v>
      </c>
      <c r="H70" s="23" t="e">
        <f>IF(OR(LEFT(#REF!)=LEFT($H30),RIGHT(#REF!)=RIGHT($H30)),1,0)</f>
        <v>#REF!</v>
      </c>
      <c r="I70" s="23" t="e">
        <f>IF(OR(LEFT(#REF!)=LEFT($H30),RIGHT(#REF!)=RIGHT($H30)),1,0)</f>
        <v>#REF!</v>
      </c>
      <c r="J70" s="61"/>
      <c r="K70" s="6"/>
      <c r="L70" s="6"/>
      <c r="M70" s="6"/>
      <c r="N70" s="6"/>
      <c r="O70" s="6"/>
      <c r="P70" s="6"/>
      <c r="Q70" s="6"/>
    </row>
    <row r="71" spans="1:17" ht="12.75" hidden="1">
      <c r="A71" s="60"/>
      <c r="B71" s="23">
        <f t="shared" si="12"/>
        <v>1</v>
      </c>
      <c r="C71" s="23">
        <f t="shared" si="12"/>
        <v>0</v>
      </c>
      <c r="D71" s="23">
        <f t="shared" si="12"/>
        <v>1</v>
      </c>
      <c r="E71" s="23">
        <f t="shared" si="12"/>
        <v>0</v>
      </c>
      <c r="F71" s="23">
        <f t="shared" si="12"/>
        <v>1</v>
      </c>
      <c r="G71" s="23">
        <f t="shared" si="12"/>
        <v>0</v>
      </c>
      <c r="H71" s="23" t="e">
        <f>IF(OR(LEFT(#REF!)=LEFT($H31),RIGHT(#REF!)=RIGHT($H31)),1,0)</f>
        <v>#REF!</v>
      </c>
      <c r="I71" s="23" t="e">
        <f>IF(OR(LEFT(#REF!)=LEFT($H31),RIGHT(#REF!)=RIGHT($H31)),1,0)</f>
        <v>#REF!</v>
      </c>
      <c r="J71" s="61"/>
      <c r="K71" s="6"/>
      <c r="L71" s="6"/>
      <c r="M71" s="6"/>
      <c r="N71" s="6"/>
      <c r="O71" s="6"/>
      <c r="P71" s="6"/>
      <c r="Q71" s="6"/>
    </row>
    <row r="72" spans="1:17" ht="12.75" hidden="1">
      <c r="A72" s="60"/>
      <c r="B72" s="23">
        <f t="shared" si="12"/>
        <v>1</v>
      </c>
      <c r="C72" s="23">
        <f t="shared" si="12"/>
        <v>0</v>
      </c>
      <c r="D72" s="23">
        <f t="shared" si="12"/>
        <v>1</v>
      </c>
      <c r="E72" s="23">
        <f t="shared" si="12"/>
        <v>1</v>
      </c>
      <c r="F72" s="23">
        <f t="shared" si="12"/>
        <v>1</v>
      </c>
      <c r="G72" s="23">
        <f t="shared" si="12"/>
        <v>1</v>
      </c>
      <c r="H72" s="23" t="e">
        <f>IF(OR(LEFT(#REF!)=LEFT($H32),RIGHT(#REF!)=RIGHT($H32)),1,0)</f>
        <v>#REF!</v>
      </c>
      <c r="I72" s="23" t="e">
        <f>IF(OR(LEFT(#REF!)=LEFT($H32),RIGHT(#REF!)=RIGHT($H32)),1,0)</f>
        <v>#REF!</v>
      </c>
      <c r="J72" s="61"/>
      <c r="K72" s="6"/>
      <c r="L72" s="6"/>
      <c r="M72" s="6"/>
      <c r="N72" s="6"/>
      <c r="O72" s="6"/>
      <c r="P72" s="6"/>
      <c r="Q72" s="6"/>
    </row>
    <row r="73" spans="1:17" ht="12.75" hidden="1">
      <c r="A73" s="60"/>
      <c r="B73" s="23">
        <f t="shared" si="12"/>
        <v>0</v>
      </c>
      <c r="C73" s="23">
        <f t="shared" si="12"/>
        <v>0</v>
      </c>
      <c r="D73" s="23">
        <f t="shared" si="12"/>
        <v>0</v>
      </c>
      <c r="E73" s="23">
        <f t="shared" si="12"/>
        <v>1</v>
      </c>
      <c r="F73" s="23">
        <f t="shared" si="12"/>
        <v>0</v>
      </c>
      <c r="G73" s="23">
        <f t="shared" si="12"/>
        <v>0</v>
      </c>
      <c r="H73" s="23" t="e">
        <f>IF(OR(LEFT(#REF!)=LEFT($H33),RIGHT(#REF!)=RIGHT($H33)),1,0)</f>
        <v>#REF!</v>
      </c>
      <c r="I73" s="23" t="e">
        <f>IF(OR(LEFT(#REF!)=LEFT($H33),RIGHT(#REF!)=RIGHT($H33)),1,0)</f>
        <v>#REF!</v>
      </c>
      <c r="J73" s="61"/>
      <c r="K73" s="6"/>
      <c r="L73" s="6"/>
      <c r="M73" s="6"/>
      <c r="N73" s="6"/>
      <c r="O73" s="6"/>
      <c r="P73" s="6"/>
      <c r="Q73" s="6"/>
    </row>
    <row r="74" spans="1:17" ht="12.75" hidden="1">
      <c r="A74" s="60"/>
      <c r="B74" s="23">
        <f t="shared" si="12"/>
        <v>0</v>
      </c>
      <c r="C74" s="23">
        <f t="shared" si="12"/>
        <v>0</v>
      </c>
      <c r="D74" s="23">
        <f t="shared" si="12"/>
        <v>0</v>
      </c>
      <c r="E74" s="23">
        <f t="shared" si="12"/>
        <v>1</v>
      </c>
      <c r="F74" s="23">
        <f t="shared" si="12"/>
        <v>0</v>
      </c>
      <c r="G74" s="23">
        <f t="shared" si="12"/>
        <v>0</v>
      </c>
      <c r="H74" s="23" t="e">
        <f>IF(OR(LEFT(#REF!)=LEFT($H34),RIGHT(#REF!)=RIGHT($H34)),1,0)</f>
        <v>#REF!</v>
      </c>
      <c r="I74" s="23" t="e">
        <f>IF(OR(LEFT(#REF!)=LEFT($H34),RIGHT(#REF!)=RIGHT($H34)),1,0)</f>
        <v>#REF!</v>
      </c>
      <c r="J74" s="61"/>
      <c r="K74" s="6"/>
      <c r="L74" s="6"/>
      <c r="M74" s="6"/>
      <c r="N74" s="6"/>
      <c r="O74" s="6"/>
      <c r="P74" s="6"/>
      <c r="Q74" s="6"/>
    </row>
    <row r="75" spans="1:17" ht="12.75" hidden="1">
      <c r="A75" s="60"/>
      <c r="B75" s="23">
        <f t="shared" si="12"/>
        <v>1</v>
      </c>
      <c r="C75" s="23">
        <f t="shared" si="12"/>
        <v>1</v>
      </c>
      <c r="D75" s="23">
        <f t="shared" si="12"/>
        <v>1</v>
      </c>
      <c r="E75" s="23">
        <f t="shared" si="12"/>
        <v>1</v>
      </c>
      <c r="F75" s="23">
        <f t="shared" si="12"/>
        <v>0</v>
      </c>
      <c r="G75" s="23">
        <f t="shared" si="12"/>
        <v>0</v>
      </c>
      <c r="H75" s="23" t="e">
        <f>IF(OR(LEFT(#REF!)=LEFT($H35),RIGHT(#REF!)=RIGHT($H35)),1,0)</f>
        <v>#REF!</v>
      </c>
      <c r="I75" s="23" t="e">
        <f>IF(OR(LEFT(#REF!)=LEFT($H35),RIGHT(#REF!)=RIGHT($H35)),1,0)</f>
        <v>#REF!</v>
      </c>
      <c r="J75" s="61"/>
      <c r="K75" s="6"/>
      <c r="L75" s="6"/>
      <c r="M75" s="6"/>
      <c r="N75" s="6"/>
      <c r="O75" s="6"/>
      <c r="P75" s="6"/>
      <c r="Q75" s="6"/>
    </row>
    <row r="76" spans="1:17" ht="12.75" hidden="1">
      <c r="A76" s="60"/>
      <c r="B76" s="23">
        <f t="shared" si="12"/>
        <v>0</v>
      </c>
      <c r="C76" s="23">
        <f t="shared" si="12"/>
        <v>1</v>
      </c>
      <c r="D76" s="23">
        <f t="shared" si="12"/>
        <v>0</v>
      </c>
      <c r="E76" s="23">
        <f t="shared" si="12"/>
        <v>1</v>
      </c>
      <c r="F76" s="23">
        <f t="shared" si="12"/>
        <v>1</v>
      </c>
      <c r="G76" s="23">
        <f t="shared" si="12"/>
        <v>1</v>
      </c>
      <c r="H76" s="23" t="e">
        <f>IF(OR(LEFT(#REF!)=LEFT($H36),RIGHT(#REF!)=RIGHT($H36)),1,0)</f>
        <v>#REF!</v>
      </c>
      <c r="I76" s="23" t="e">
        <f>IF(OR(LEFT(#REF!)=LEFT($H36),RIGHT(#REF!)=RIGHT($H36)),1,0)</f>
        <v>#REF!</v>
      </c>
      <c r="J76" s="61"/>
      <c r="K76" s="6"/>
      <c r="L76" s="6"/>
      <c r="M76" s="6"/>
      <c r="N76" s="6"/>
      <c r="O76" s="6"/>
      <c r="P76" s="6"/>
      <c r="Q76" s="6"/>
    </row>
    <row r="77" spans="1:17" ht="12.75" hidden="1">
      <c r="A77" s="60"/>
      <c r="B77" s="23">
        <f t="shared" si="12"/>
        <v>0</v>
      </c>
      <c r="C77" s="23">
        <f t="shared" si="12"/>
        <v>1</v>
      </c>
      <c r="D77" s="23">
        <f t="shared" si="12"/>
        <v>0</v>
      </c>
      <c r="E77" s="23">
        <f t="shared" si="12"/>
        <v>0</v>
      </c>
      <c r="F77" s="23">
        <f t="shared" si="12"/>
        <v>0</v>
      </c>
      <c r="G77" s="23">
        <f t="shared" si="12"/>
        <v>0</v>
      </c>
      <c r="H77" s="23" t="e">
        <f>IF(OR(LEFT(#REF!)=LEFT($H37),RIGHT(#REF!)=RIGHT($H37)),1,0)</f>
        <v>#REF!</v>
      </c>
      <c r="I77" s="23" t="e">
        <f>IF(OR(LEFT(#REF!)=LEFT($H37),RIGHT(#REF!)=RIGHT($H37)),1,0)</f>
        <v>#REF!</v>
      </c>
      <c r="J77" s="61"/>
      <c r="K77" s="6"/>
      <c r="L77" s="6"/>
      <c r="M77" s="6"/>
      <c r="N77" s="6"/>
      <c r="O77" s="6"/>
      <c r="P77" s="6"/>
      <c r="Q77" s="6"/>
    </row>
    <row r="78" spans="1:17" ht="12.75" hidden="1">
      <c r="A78" s="60"/>
      <c r="B78" s="23">
        <f t="shared" si="12"/>
        <v>1</v>
      </c>
      <c r="C78" s="23">
        <f t="shared" si="12"/>
        <v>0</v>
      </c>
      <c r="D78" s="23">
        <f t="shared" si="12"/>
        <v>0</v>
      </c>
      <c r="E78" s="23">
        <f t="shared" si="12"/>
        <v>0</v>
      </c>
      <c r="F78" s="23">
        <f t="shared" si="12"/>
        <v>1</v>
      </c>
      <c r="G78" s="23">
        <f t="shared" si="12"/>
        <v>0</v>
      </c>
      <c r="H78" s="23" t="e">
        <f>IF(OR(LEFT(#REF!)=LEFT($H38),RIGHT(#REF!)=RIGHT($H38)),1,0)</f>
        <v>#REF!</v>
      </c>
      <c r="I78" s="23" t="e">
        <f>IF(OR(LEFT(#REF!)=LEFT($H38),RIGHT(#REF!)=RIGHT($H38)),1,0)</f>
        <v>#REF!</v>
      </c>
      <c r="J78" s="61"/>
      <c r="K78" s="6"/>
      <c r="L78" s="6"/>
      <c r="M78" s="6"/>
      <c r="N78" s="6"/>
      <c r="O78" s="6"/>
      <c r="P78" s="6"/>
      <c r="Q78" s="6"/>
    </row>
    <row r="79" spans="1:17" ht="12.75" hidden="1">
      <c r="A79" s="62"/>
      <c r="B79" s="37">
        <f t="shared" si="12"/>
        <v>0</v>
      </c>
      <c r="C79" s="37">
        <f t="shared" si="12"/>
        <v>0</v>
      </c>
      <c r="D79" s="37">
        <f t="shared" si="12"/>
        <v>0</v>
      </c>
      <c r="E79" s="37">
        <f t="shared" si="12"/>
        <v>0</v>
      </c>
      <c r="F79" s="37">
        <f t="shared" si="12"/>
        <v>1</v>
      </c>
      <c r="G79" s="37">
        <f t="shared" si="12"/>
        <v>0</v>
      </c>
      <c r="H79" s="37" t="e">
        <f>IF(OR(LEFT(#REF!)=LEFT($H39),RIGHT(#REF!)=RIGHT($H39)),1,0)</f>
        <v>#REF!</v>
      </c>
      <c r="I79" s="37" t="e">
        <f>IF(OR(LEFT(#REF!)=LEFT($H39),RIGHT(#REF!)=RIGHT($H39)),1,0)</f>
        <v>#REF!</v>
      </c>
      <c r="J79" s="63"/>
      <c r="K79" s="6"/>
      <c r="L79" s="6"/>
      <c r="M79" s="6"/>
      <c r="N79" s="6"/>
      <c r="O79" s="6"/>
      <c r="P79" s="6"/>
      <c r="Q79" s="6"/>
    </row>
    <row r="80" spans="2:9" ht="12.75" hidden="1">
      <c r="B80" s="4"/>
      <c r="C80" s="4"/>
      <c r="D80" s="4"/>
      <c r="E80" s="4"/>
      <c r="F80" s="4"/>
      <c r="G80" s="4"/>
      <c r="H80" s="4"/>
      <c r="I80" s="4"/>
    </row>
    <row r="81" spans="1:10" s="6" customFormat="1" ht="12.75" hidden="1">
      <c r="A81" s="58" t="s">
        <v>4</v>
      </c>
      <c r="B81" s="26" t="str">
        <f aca="true" t="shared" si="13" ref="B81:I81">B1</f>
        <v>Куб</v>
      </c>
      <c r="C81" s="26" t="str">
        <f t="shared" si="13"/>
        <v>Мил</v>
      </c>
      <c r="D81" s="26" t="str">
        <f t="shared" si="13"/>
        <v>Деп</v>
      </c>
      <c r="E81" s="26" t="str">
        <f t="shared" si="13"/>
        <v>Чер</v>
      </c>
      <c r="F81" s="26" t="str">
        <f t="shared" si="13"/>
        <v>Аяк</v>
      </c>
      <c r="G81" s="26" t="str">
        <f t="shared" si="13"/>
        <v>Г.Р</v>
      </c>
      <c r="H81" s="26" t="str">
        <f t="shared" si="13"/>
        <v>Бал</v>
      </c>
      <c r="I81" s="26" t="str">
        <f t="shared" si="13"/>
        <v>ПСЖ</v>
      </c>
      <c r="J81" s="59"/>
    </row>
    <row r="82" spans="1:10" s="6" customFormat="1" ht="12.75" hidden="1">
      <c r="A82" s="60"/>
      <c r="B82" s="6">
        <f>IF(B46&gt;C46,1,0)</f>
        <v>0</v>
      </c>
      <c r="C82" s="34">
        <f>IF(C46&gt;B46,1,0)</f>
        <v>0</v>
      </c>
      <c r="D82" s="6">
        <f>IF(D46&gt;E46,1,0)</f>
        <v>1</v>
      </c>
      <c r="E82" s="6">
        <f>IF(E46&gt;D46,1,0)</f>
        <v>0</v>
      </c>
      <c r="F82" s="6">
        <f>IF(F46&gt;G46,1,0)</f>
        <v>0</v>
      </c>
      <c r="G82" s="6">
        <f>IF(G46&gt;F46,1,0)</f>
        <v>0</v>
      </c>
      <c r="H82" s="6">
        <f>IF(H46&gt;I46,1,0)</f>
        <v>0</v>
      </c>
      <c r="I82" s="6">
        <f>IF(I46&gt;H46,1,0)</f>
        <v>1</v>
      </c>
      <c r="J82" s="61"/>
    </row>
    <row r="83" spans="1:10" s="6" customFormat="1" ht="12.75" hidden="1">
      <c r="A83" s="60"/>
      <c r="B83" s="6">
        <f aca="true" t="shared" si="14" ref="B83:B91">IF(B47&gt;C47,1,0)</f>
        <v>0</v>
      </c>
      <c r="C83" s="34">
        <f aca="true" t="shared" si="15" ref="C83:C91">IF(C47&gt;B47,1,0)</f>
        <v>0</v>
      </c>
      <c r="D83" s="6">
        <f aca="true" t="shared" si="16" ref="D83:D91">IF(D47&gt;E47,1,0)</f>
        <v>0</v>
      </c>
      <c r="E83" s="6">
        <f aca="true" t="shared" si="17" ref="E83:E91">IF(E47&gt;D47,1,0)</f>
        <v>0</v>
      </c>
      <c r="F83" s="6">
        <f aca="true" t="shared" si="18" ref="F83:F91">IF(F47&gt;G47,1,0)</f>
        <v>1</v>
      </c>
      <c r="G83" s="6">
        <f aca="true" t="shared" si="19" ref="G83:G91">IF(G47&gt;F47,1,0)</f>
        <v>0</v>
      </c>
      <c r="H83" s="6">
        <f aca="true" t="shared" si="20" ref="H83:H91">IF(H47&gt;I47,1,0)</f>
        <v>0</v>
      </c>
      <c r="I83" s="6">
        <f aca="true" t="shared" si="21" ref="I83:I91">IF(I47&gt;H47,1,0)</f>
        <v>0</v>
      </c>
      <c r="J83" s="61"/>
    </row>
    <row r="84" spans="1:10" s="6" customFormat="1" ht="12.75" hidden="1">
      <c r="A84" s="60"/>
      <c r="B84" s="6">
        <f t="shared" si="14"/>
        <v>0</v>
      </c>
      <c r="C84" s="34">
        <f t="shared" si="15"/>
        <v>1</v>
      </c>
      <c r="D84" s="6">
        <f t="shared" si="16"/>
        <v>0</v>
      </c>
      <c r="E84" s="6">
        <f t="shared" si="17"/>
        <v>1</v>
      </c>
      <c r="F84" s="6">
        <f t="shared" si="18"/>
        <v>0</v>
      </c>
      <c r="G84" s="6">
        <f t="shared" si="19"/>
        <v>0</v>
      </c>
      <c r="H84" s="6">
        <f t="shared" si="20"/>
        <v>0</v>
      </c>
      <c r="I84" s="6">
        <f t="shared" si="21"/>
        <v>0</v>
      </c>
      <c r="J84" s="61"/>
    </row>
    <row r="85" spans="1:10" s="6" customFormat="1" ht="12.75" hidden="1">
      <c r="A85" s="60"/>
      <c r="B85" s="6">
        <f t="shared" si="14"/>
        <v>0</v>
      </c>
      <c r="C85" s="34">
        <f t="shared" si="15"/>
        <v>0</v>
      </c>
      <c r="D85" s="6">
        <f t="shared" si="16"/>
        <v>1</v>
      </c>
      <c r="E85" s="6">
        <f t="shared" si="17"/>
        <v>0</v>
      </c>
      <c r="F85" s="6">
        <f t="shared" si="18"/>
        <v>0</v>
      </c>
      <c r="G85" s="6">
        <f t="shared" si="19"/>
        <v>0</v>
      </c>
      <c r="H85" s="6">
        <f t="shared" si="20"/>
        <v>0</v>
      </c>
      <c r="I85" s="6">
        <f t="shared" si="21"/>
        <v>1</v>
      </c>
      <c r="J85" s="61"/>
    </row>
    <row r="86" spans="1:10" s="6" customFormat="1" ht="12.75" hidden="1">
      <c r="A86" s="60"/>
      <c r="B86" s="6">
        <f t="shared" si="14"/>
        <v>0</v>
      </c>
      <c r="C86" s="34">
        <f t="shared" si="15"/>
        <v>0</v>
      </c>
      <c r="D86" s="6">
        <f t="shared" si="16"/>
        <v>1</v>
      </c>
      <c r="E86" s="6">
        <f t="shared" si="17"/>
        <v>0</v>
      </c>
      <c r="F86" s="6">
        <f t="shared" si="18"/>
        <v>0</v>
      </c>
      <c r="G86" s="6">
        <f t="shared" si="19"/>
        <v>0</v>
      </c>
      <c r="H86" s="6">
        <f t="shared" si="20"/>
        <v>0</v>
      </c>
      <c r="I86" s="6">
        <f t="shared" si="21"/>
        <v>0</v>
      </c>
      <c r="J86" s="61"/>
    </row>
    <row r="87" spans="1:10" s="6" customFormat="1" ht="12.75" hidden="1">
      <c r="A87" s="60"/>
      <c r="B87" s="6">
        <f t="shared" si="14"/>
        <v>0</v>
      </c>
      <c r="C87" s="34">
        <f t="shared" si="15"/>
        <v>1</v>
      </c>
      <c r="D87" s="6">
        <f t="shared" si="16"/>
        <v>0</v>
      </c>
      <c r="E87" s="6">
        <f t="shared" si="17"/>
        <v>0</v>
      </c>
      <c r="F87" s="6">
        <f t="shared" si="18"/>
        <v>0</v>
      </c>
      <c r="G87" s="6">
        <f t="shared" si="19"/>
        <v>0</v>
      </c>
      <c r="H87" s="6">
        <f t="shared" si="20"/>
        <v>0</v>
      </c>
      <c r="I87" s="6">
        <f t="shared" si="21"/>
        <v>0</v>
      </c>
      <c r="J87" s="61"/>
    </row>
    <row r="88" spans="1:10" s="6" customFormat="1" ht="12.75" hidden="1">
      <c r="A88" s="60"/>
      <c r="B88" s="6">
        <f t="shared" si="14"/>
        <v>0</v>
      </c>
      <c r="C88" s="34">
        <f t="shared" si="15"/>
        <v>0</v>
      </c>
      <c r="D88" s="6">
        <f t="shared" si="16"/>
        <v>0</v>
      </c>
      <c r="E88" s="6">
        <f t="shared" si="17"/>
        <v>0</v>
      </c>
      <c r="F88" s="6">
        <f t="shared" si="18"/>
        <v>1</v>
      </c>
      <c r="G88" s="6">
        <f t="shared" si="19"/>
        <v>0</v>
      </c>
      <c r="H88" s="6">
        <f t="shared" si="20"/>
        <v>0</v>
      </c>
      <c r="I88" s="6">
        <f t="shared" si="21"/>
        <v>0</v>
      </c>
      <c r="J88" s="61"/>
    </row>
    <row r="89" spans="1:10" s="6" customFormat="1" ht="12.75" hidden="1">
      <c r="A89" s="60"/>
      <c r="B89" s="6">
        <f t="shared" si="14"/>
        <v>0</v>
      </c>
      <c r="C89" s="34">
        <f t="shared" si="15"/>
        <v>1</v>
      </c>
      <c r="D89" s="6">
        <f t="shared" si="16"/>
        <v>0</v>
      </c>
      <c r="E89" s="6">
        <f t="shared" si="17"/>
        <v>0</v>
      </c>
      <c r="F89" s="6">
        <f t="shared" si="18"/>
        <v>0</v>
      </c>
      <c r="G89" s="6">
        <f t="shared" si="19"/>
        <v>0</v>
      </c>
      <c r="H89" s="6">
        <f t="shared" si="20"/>
        <v>0</v>
      </c>
      <c r="I89" s="6">
        <f t="shared" si="21"/>
        <v>0</v>
      </c>
      <c r="J89" s="61"/>
    </row>
    <row r="90" spans="1:10" s="6" customFormat="1" ht="12.75" hidden="1">
      <c r="A90" s="60"/>
      <c r="B90" s="6">
        <f t="shared" si="14"/>
        <v>1</v>
      </c>
      <c r="C90" s="34">
        <f t="shared" si="15"/>
        <v>0</v>
      </c>
      <c r="D90" s="6">
        <f t="shared" si="16"/>
        <v>0</v>
      </c>
      <c r="E90" s="6">
        <f t="shared" si="17"/>
        <v>0</v>
      </c>
      <c r="F90" s="6">
        <f t="shared" si="18"/>
        <v>1</v>
      </c>
      <c r="G90" s="6">
        <f t="shared" si="19"/>
        <v>0</v>
      </c>
      <c r="H90" s="6">
        <f t="shared" si="20"/>
        <v>0</v>
      </c>
      <c r="I90" s="6">
        <f t="shared" si="21"/>
        <v>0</v>
      </c>
      <c r="J90" s="61"/>
    </row>
    <row r="91" spans="1:10" s="6" customFormat="1" ht="12.75" hidden="1">
      <c r="A91" s="62"/>
      <c r="B91" s="30">
        <f t="shared" si="14"/>
        <v>0</v>
      </c>
      <c r="C91" s="36">
        <f t="shared" si="15"/>
        <v>0</v>
      </c>
      <c r="D91" s="30">
        <f t="shared" si="16"/>
        <v>0</v>
      </c>
      <c r="E91" s="30">
        <f t="shared" si="17"/>
        <v>0</v>
      </c>
      <c r="F91" s="30">
        <f t="shared" si="18"/>
        <v>0</v>
      </c>
      <c r="G91" s="30">
        <f t="shared" si="19"/>
        <v>0</v>
      </c>
      <c r="H91" s="30">
        <f t="shared" si="20"/>
        <v>1</v>
      </c>
      <c r="I91" s="30">
        <f t="shared" si="21"/>
        <v>0</v>
      </c>
      <c r="J91" s="63"/>
    </row>
    <row r="92" s="6" customFormat="1" ht="12.75" hidden="1">
      <c r="J92" s="7"/>
    </row>
    <row r="93" spans="1:10" s="6" customFormat="1" ht="12.75" hidden="1">
      <c r="A93" s="58" t="s">
        <v>4</v>
      </c>
      <c r="B93" s="26" t="str">
        <f aca="true" t="shared" si="22" ref="B93:G93">B15</f>
        <v>Фио</v>
      </c>
      <c r="C93" s="26" t="str">
        <f t="shared" si="22"/>
        <v>М.Ю</v>
      </c>
      <c r="D93" s="26" t="str">
        <f t="shared" si="22"/>
        <v>Дин</v>
      </c>
      <c r="E93" s="26" t="str">
        <f t="shared" si="22"/>
        <v>Чит</v>
      </c>
      <c r="F93" s="26" t="str">
        <f t="shared" si="22"/>
        <v>Шах</v>
      </c>
      <c r="G93" s="26" t="str">
        <f t="shared" si="22"/>
        <v>Бор</v>
      </c>
      <c r="H93" s="26" t="e">
        <f>#REF!</f>
        <v>#REF!</v>
      </c>
      <c r="I93" s="26" t="e">
        <f>#REF!</f>
        <v>#REF!</v>
      </c>
      <c r="J93" s="59"/>
    </row>
    <row r="94" spans="1:10" s="6" customFormat="1" ht="12.75" hidden="1">
      <c r="A94" s="60"/>
      <c r="B94" s="6">
        <f>IF(B58&gt;C58,1,0)</f>
        <v>0</v>
      </c>
      <c r="C94" s="34">
        <f>IF(C58&gt;B58,1,0)</f>
        <v>0</v>
      </c>
      <c r="D94" s="6">
        <f>IF(D58&gt;E58,1,0)</f>
        <v>0</v>
      </c>
      <c r="E94" s="6">
        <f>IF(E58&gt;D58,1,0)</f>
        <v>1</v>
      </c>
      <c r="F94" s="6">
        <f>IF(F58&gt;G58,1,0)</f>
        <v>0</v>
      </c>
      <c r="G94" s="6">
        <f>IF(G58&gt;F58,1,0)</f>
        <v>0</v>
      </c>
      <c r="H94" s="6" t="e">
        <f>IF(H58&gt;I58,1,0)</f>
        <v>#REF!</v>
      </c>
      <c r="I94" s="6" t="e">
        <f>IF(I58&gt;H58,1,0)</f>
        <v>#REF!</v>
      </c>
      <c r="J94" s="61"/>
    </row>
    <row r="95" spans="1:10" s="6" customFormat="1" ht="12.75" hidden="1">
      <c r="A95" s="60"/>
      <c r="B95" s="6">
        <f aca="true" t="shared" si="23" ref="B95:B103">IF(B59&gt;C59,1,0)</f>
        <v>0</v>
      </c>
      <c r="C95" s="34">
        <f aca="true" t="shared" si="24" ref="C95:C103">IF(C59&gt;B59,1,0)</f>
        <v>1</v>
      </c>
      <c r="D95" s="6">
        <f aca="true" t="shared" si="25" ref="D95:D103">IF(D59&gt;E59,1,0)</f>
        <v>0</v>
      </c>
      <c r="E95" s="6">
        <f aca="true" t="shared" si="26" ref="E95:E103">IF(E59&gt;D59,1,0)</f>
        <v>0</v>
      </c>
      <c r="F95" s="6">
        <f aca="true" t="shared" si="27" ref="F95:F103">IF(F59&gt;G59,1,0)</f>
        <v>1</v>
      </c>
      <c r="G95" s="6">
        <f aca="true" t="shared" si="28" ref="G95:G103">IF(G59&gt;F59,1,0)</f>
        <v>0</v>
      </c>
      <c r="H95" s="6" t="e">
        <f aca="true" t="shared" si="29" ref="H95:H103">IF(H59&gt;I59,1,0)</f>
        <v>#REF!</v>
      </c>
      <c r="I95" s="6" t="e">
        <f aca="true" t="shared" si="30" ref="I95:I103">IF(I59&gt;H59,1,0)</f>
        <v>#REF!</v>
      </c>
      <c r="J95" s="61"/>
    </row>
    <row r="96" spans="1:10" s="6" customFormat="1" ht="12.75" hidden="1">
      <c r="A96" s="60"/>
      <c r="B96" s="6">
        <f t="shared" si="23"/>
        <v>0</v>
      </c>
      <c r="C96" s="34">
        <f t="shared" si="24"/>
        <v>1</v>
      </c>
      <c r="D96" s="6">
        <f t="shared" si="25"/>
        <v>1</v>
      </c>
      <c r="E96" s="6">
        <f t="shared" si="26"/>
        <v>0</v>
      </c>
      <c r="F96" s="6">
        <f t="shared" si="27"/>
        <v>1</v>
      </c>
      <c r="G96" s="6">
        <f t="shared" si="28"/>
        <v>0</v>
      </c>
      <c r="H96" s="6" t="e">
        <f t="shared" si="29"/>
        <v>#REF!</v>
      </c>
      <c r="I96" s="6" t="e">
        <f t="shared" si="30"/>
        <v>#REF!</v>
      </c>
      <c r="J96" s="61"/>
    </row>
    <row r="97" spans="1:10" s="6" customFormat="1" ht="12.75" hidden="1">
      <c r="A97" s="60"/>
      <c r="B97" s="6">
        <f t="shared" si="23"/>
        <v>1</v>
      </c>
      <c r="C97" s="34">
        <f t="shared" si="24"/>
        <v>0</v>
      </c>
      <c r="D97" s="6">
        <f t="shared" si="25"/>
        <v>0</v>
      </c>
      <c r="E97" s="6">
        <f t="shared" si="26"/>
        <v>0</v>
      </c>
      <c r="F97" s="6">
        <f t="shared" si="27"/>
        <v>0</v>
      </c>
      <c r="G97" s="6">
        <f t="shared" si="28"/>
        <v>0</v>
      </c>
      <c r="H97" s="6" t="e">
        <f t="shared" si="29"/>
        <v>#REF!</v>
      </c>
      <c r="I97" s="6" t="e">
        <f t="shared" si="30"/>
        <v>#REF!</v>
      </c>
      <c r="J97" s="61"/>
    </row>
    <row r="98" spans="1:10" s="6" customFormat="1" ht="12.75" hidden="1">
      <c r="A98" s="60"/>
      <c r="B98" s="6">
        <f t="shared" si="23"/>
        <v>0</v>
      </c>
      <c r="C98" s="34">
        <f t="shared" si="24"/>
        <v>1</v>
      </c>
      <c r="D98" s="6">
        <f t="shared" si="25"/>
        <v>0</v>
      </c>
      <c r="E98" s="6">
        <f t="shared" si="26"/>
        <v>0</v>
      </c>
      <c r="F98" s="6">
        <f t="shared" si="27"/>
        <v>0</v>
      </c>
      <c r="G98" s="6">
        <f t="shared" si="28"/>
        <v>0</v>
      </c>
      <c r="H98" s="6" t="e">
        <f t="shared" si="29"/>
        <v>#REF!</v>
      </c>
      <c r="I98" s="6" t="e">
        <f t="shared" si="30"/>
        <v>#REF!</v>
      </c>
      <c r="J98" s="61"/>
    </row>
    <row r="99" spans="1:10" s="6" customFormat="1" ht="12.75" hidden="1">
      <c r="A99" s="60"/>
      <c r="B99" s="6">
        <f t="shared" si="23"/>
        <v>1</v>
      </c>
      <c r="C99" s="34">
        <f t="shared" si="24"/>
        <v>0</v>
      </c>
      <c r="D99" s="6">
        <f t="shared" si="25"/>
        <v>0</v>
      </c>
      <c r="E99" s="6">
        <f t="shared" si="26"/>
        <v>1</v>
      </c>
      <c r="F99" s="6">
        <f t="shared" si="27"/>
        <v>0</v>
      </c>
      <c r="G99" s="6">
        <f t="shared" si="28"/>
        <v>0</v>
      </c>
      <c r="H99" s="6" t="e">
        <f t="shared" si="29"/>
        <v>#REF!</v>
      </c>
      <c r="I99" s="6" t="e">
        <f t="shared" si="30"/>
        <v>#REF!</v>
      </c>
      <c r="J99" s="61"/>
    </row>
    <row r="100" spans="1:10" s="6" customFormat="1" ht="12.75" hidden="1">
      <c r="A100" s="60"/>
      <c r="B100" s="6">
        <f t="shared" si="23"/>
        <v>0</v>
      </c>
      <c r="C100" s="34">
        <f t="shared" si="24"/>
        <v>1</v>
      </c>
      <c r="D100" s="6">
        <f t="shared" si="25"/>
        <v>1</v>
      </c>
      <c r="E100" s="6">
        <f t="shared" si="26"/>
        <v>0</v>
      </c>
      <c r="F100" s="6">
        <f t="shared" si="27"/>
        <v>0</v>
      </c>
      <c r="G100" s="6">
        <f t="shared" si="28"/>
        <v>1</v>
      </c>
      <c r="H100" s="6" t="e">
        <f t="shared" si="29"/>
        <v>#REF!</v>
      </c>
      <c r="I100" s="6" t="e">
        <f t="shared" si="30"/>
        <v>#REF!</v>
      </c>
      <c r="J100" s="61"/>
    </row>
    <row r="101" spans="1:10" s="6" customFormat="1" ht="12.75" hidden="1">
      <c r="A101" s="60"/>
      <c r="B101" s="6">
        <f t="shared" si="23"/>
        <v>0</v>
      </c>
      <c r="C101" s="34">
        <f t="shared" si="24"/>
        <v>0</v>
      </c>
      <c r="D101" s="6">
        <f t="shared" si="25"/>
        <v>0</v>
      </c>
      <c r="E101" s="6">
        <f t="shared" si="26"/>
        <v>0</v>
      </c>
      <c r="F101" s="6">
        <f t="shared" si="27"/>
        <v>0</v>
      </c>
      <c r="G101" s="6">
        <f t="shared" si="28"/>
        <v>0</v>
      </c>
      <c r="H101" s="6" t="e">
        <f t="shared" si="29"/>
        <v>#REF!</v>
      </c>
      <c r="I101" s="6" t="e">
        <f t="shared" si="30"/>
        <v>#REF!</v>
      </c>
      <c r="J101" s="61"/>
    </row>
    <row r="102" spans="1:10" s="6" customFormat="1" ht="12.75" hidden="1">
      <c r="A102" s="60"/>
      <c r="B102" s="6">
        <f t="shared" si="23"/>
        <v>0</v>
      </c>
      <c r="C102" s="34">
        <f t="shared" si="24"/>
        <v>0</v>
      </c>
      <c r="D102" s="6">
        <f t="shared" si="25"/>
        <v>0</v>
      </c>
      <c r="E102" s="6">
        <f t="shared" si="26"/>
        <v>1</v>
      </c>
      <c r="F102" s="6">
        <f t="shared" si="27"/>
        <v>1</v>
      </c>
      <c r="G102" s="6">
        <f t="shared" si="28"/>
        <v>0</v>
      </c>
      <c r="H102" s="6" t="e">
        <f t="shared" si="29"/>
        <v>#REF!</v>
      </c>
      <c r="I102" s="6" t="e">
        <f t="shared" si="30"/>
        <v>#REF!</v>
      </c>
      <c r="J102" s="61"/>
    </row>
    <row r="103" spans="1:10" s="6" customFormat="1" ht="12.75" hidden="1">
      <c r="A103" s="62"/>
      <c r="B103" s="30">
        <f t="shared" si="23"/>
        <v>1</v>
      </c>
      <c r="C103" s="36">
        <f t="shared" si="24"/>
        <v>0</v>
      </c>
      <c r="D103" s="30">
        <f t="shared" si="25"/>
        <v>1</v>
      </c>
      <c r="E103" s="30">
        <f t="shared" si="26"/>
        <v>0</v>
      </c>
      <c r="F103" s="30">
        <f t="shared" si="27"/>
        <v>0</v>
      </c>
      <c r="G103" s="30">
        <f t="shared" si="28"/>
        <v>0</v>
      </c>
      <c r="H103" s="30" t="e">
        <f t="shared" si="29"/>
        <v>#REF!</v>
      </c>
      <c r="I103" s="30" t="e">
        <f t="shared" si="30"/>
        <v>#REF!</v>
      </c>
      <c r="J103" s="63"/>
    </row>
    <row r="104" spans="3:10" s="6" customFormat="1" ht="12.75" hidden="1">
      <c r="C104" s="34"/>
      <c r="J104" s="7"/>
    </row>
    <row r="105" spans="1:10" s="6" customFormat="1" ht="12.75" hidden="1">
      <c r="A105" s="58" t="s">
        <v>4</v>
      </c>
      <c r="B105" s="26" t="str">
        <f aca="true" t="shared" si="31" ref="B105:G105">B29</f>
        <v>Арс</v>
      </c>
      <c r="C105" s="26" t="str">
        <f t="shared" si="31"/>
        <v>Атл</v>
      </c>
      <c r="D105" s="26" t="str">
        <f t="shared" si="31"/>
        <v>Бар</v>
      </c>
      <c r="E105" s="26" t="str">
        <f t="shared" si="31"/>
        <v>Инт</v>
      </c>
      <c r="F105" s="26" t="str">
        <f t="shared" si="31"/>
        <v>Зен</v>
      </c>
      <c r="G105" s="26" t="str">
        <f t="shared" si="31"/>
        <v>Лил</v>
      </c>
      <c r="H105" s="26" t="e">
        <f>#REF!</f>
        <v>#REF!</v>
      </c>
      <c r="I105" s="26" t="e">
        <f>#REF!</f>
        <v>#REF!</v>
      </c>
      <c r="J105" s="59"/>
    </row>
    <row r="106" spans="1:10" s="6" customFormat="1" ht="12.75" hidden="1">
      <c r="A106" s="60"/>
      <c r="B106" s="6">
        <f>IF(B70&gt;C70,1,0)</f>
        <v>0</v>
      </c>
      <c r="C106" s="34">
        <f>IF(C70&gt;B70,1,0)</f>
        <v>1</v>
      </c>
      <c r="D106" s="6">
        <f>IF(D70&gt;E70,1,0)</f>
        <v>0</v>
      </c>
      <c r="E106" s="6">
        <f>IF(E70&gt;D70,1,0)</f>
        <v>0</v>
      </c>
      <c r="F106" s="6">
        <f>IF(F70&gt;G70,1,0)</f>
        <v>0</v>
      </c>
      <c r="G106" s="6">
        <f>IF(G70&gt;F70,1,0)</f>
        <v>0</v>
      </c>
      <c r="H106" s="6" t="e">
        <f>IF(H70&gt;I70,1,0)</f>
        <v>#REF!</v>
      </c>
      <c r="I106" s="6" t="e">
        <f>IF(I70&gt;H70,1,0)</f>
        <v>#REF!</v>
      </c>
      <c r="J106" s="61"/>
    </row>
    <row r="107" spans="1:10" s="6" customFormat="1" ht="12.75" hidden="1">
      <c r="A107" s="60"/>
      <c r="B107" s="6">
        <f aca="true" t="shared" si="32" ref="B107:B115">IF(B71&gt;C71,1,0)</f>
        <v>1</v>
      </c>
      <c r="C107" s="34">
        <f aca="true" t="shared" si="33" ref="C107:C115">IF(C71&gt;B71,1,0)</f>
        <v>0</v>
      </c>
      <c r="D107" s="6">
        <f aca="true" t="shared" si="34" ref="D107:D115">IF(D71&gt;E71,1,0)</f>
        <v>1</v>
      </c>
      <c r="E107" s="6">
        <f aca="true" t="shared" si="35" ref="E107:E115">IF(E71&gt;D71,1,0)</f>
        <v>0</v>
      </c>
      <c r="F107" s="6">
        <f aca="true" t="shared" si="36" ref="F107:F115">IF(F71&gt;G71,1,0)</f>
        <v>1</v>
      </c>
      <c r="G107" s="6">
        <f aca="true" t="shared" si="37" ref="G107:G115">IF(G71&gt;F71,1,0)</f>
        <v>0</v>
      </c>
      <c r="H107" s="6" t="e">
        <f aca="true" t="shared" si="38" ref="H107:H115">IF(H71&gt;I71,1,0)</f>
        <v>#REF!</v>
      </c>
      <c r="I107" s="6" t="e">
        <f aca="true" t="shared" si="39" ref="I107:I115">IF(I71&gt;H71,1,0)</f>
        <v>#REF!</v>
      </c>
      <c r="J107" s="61"/>
    </row>
    <row r="108" spans="1:10" s="6" customFormat="1" ht="12.75" hidden="1">
      <c r="A108" s="60"/>
      <c r="B108" s="6">
        <f t="shared" si="32"/>
        <v>1</v>
      </c>
      <c r="C108" s="34">
        <f t="shared" si="33"/>
        <v>0</v>
      </c>
      <c r="D108" s="6">
        <f t="shared" si="34"/>
        <v>0</v>
      </c>
      <c r="E108" s="6">
        <f t="shared" si="35"/>
        <v>0</v>
      </c>
      <c r="F108" s="6">
        <f t="shared" si="36"/>
        <v>0</v>
      </c>
      <c r="G108" s="6">
        <f t="shared" si="37"/>
        <v>0</v>
      </c>
      <c r="H108" s="6" t="e">
        <f t="shared" si="38"/>
        <v>#REF!</v>
      </c>
      <c r="I108" s="6" t="e">
        <f t="shared" si="39"/>
        <v>#REF!</v>
      </c>
      <c r="J108" s="61"/>
    </row>
    <row r="109" spans="1:10" s="6" customFormat="1" ht="12.75" hidden="1">
      <c r="A109" s="60"/>
      <c r="B109" s="6">
        <f t="shared" si="32"/>
        <v>0</v>
      </c>
      <c r="C109" s="34">
        <f t="shared" si="33"/>
        <v>0</v>
      </c>
      <c r="D109" s="6">
        <f t="shared" si="34"/>
        <v>0</v>
      </c>
      <c r="E109" s="6">
        <f t="shared" si="35"/>
        <v>1</v>
      </c>
      <c r="F109" s="6">
        <f t="shared" si="36"/>
        <v>0</v>
      </c>
      <c r="G109" s="6">
        <f t="shared" si="37"/>
        <v>0</v>
      </c>
      <c r="H109" s="6" t="e">
        <f t="shared" si="38"/>
        <v>#REF!</v>
      </c>
      <c r="I109" s="6" t="e">
        <f t="shared" si="39"/>
        <v>#REF!</v>
      </c>
      <c r="J109" s="61"/>
    </row>
    <row r="110" spans="1:10" s="6" customFormat="1" ht="12.75" hidden="1">
      <c r="A110" s="60"/>
      <c r="B110" s="6">
        <f t="shared" si="32"/>
        <v>0</v>
      </c>
      <c r="C110" s="34">
        <f t="shared" si="33"/>
        <v>0</v>
      </c>
      <c r="D110" s="6">
        <f t="shared" si="34"/>
        <v>0</v>
      </c>
      <c r="E110" s="6">
        <f t="shared" si="35"/>
        <v>1</v>
      </c>
      <c r="F110" s="6">
        <f t="shared" si="36"/>
        <v>0</v>
      </c>
      <c r="G110" s="6">
        <f t="shared" si="37"/>
        <v>0</v>
      </c>
      <c r="H110" s="6" t="e">
        <f t="shared" si="38"/>
        <v>#REF!</v>
      </c>
      <c r="I110" s="6" t="e">
        <f t="shared" si="39"/>
        <v>#REF!</v>
      </c>
      <c r="J110" s="61"/>
    </row>
    <row r="111" spans="1:10" s="6" customFormat="1" ht="12.75" hidden="1">
      <c r="A111" s="60"/>
      <c r="B111" s="6">
        <f t="shared" si="32"/>
        <v>0</v>
      </c>
      <c r="C111" s="34">
        <f t="shared" si="33"/>
        <v>0</v>
      </c>
      <c r="D111" s="6">
        <f t="shared" si="34"/>
        <v>0</v>
      </c>
      <c r="E111" s="6">
        <f t="shared" si="35"/>
        <v>0</v>
      </c>
      <c r="F111" s="6">
        <f t="shared" si="36"/>
        <v>0</v>
      </c>
      <c r="G111" s="6">
        <f t="shared" si="37"/>
        <v>0</v>
      </c>
      <c r="H111" s="6" t="e">
        <f t="shared" si="38"/>
        <v>#REF!</v>
      </c>
      <c r="I111" s="6" t="e">
        <f t="shared" si="39"/>
        <v>#REF!</v>
      </c>
      <c r="J111" s="61"/>
    </row>
    <row r="112" spans="1:10" s="6" customFormat="1" ht="12.75" hidden="1">
      <c r="A112" s="60"/>
      <c r="B112" s="6">
        <f t="shared" si="32"/>
        <v>0</v>
      </c>
      <c r="C112" s="34">
        <f t="shared" si="33"/>
        <v>1</v>
      </c>
      <c r="D112" s="6">
        <f t="shared" si="34"/>
        <v>0</v>
      </c>
      <c r="E112" s="6">
        <f t="shared" si="35"/>
        <v>1</v>
      </c>
      <c r="F112" s="6">
        <f t="shared" si="36"/>
        <v>0</v>
      </c>
      <c r="G112" s="6">
        <f t="shared" si="37"/>
        <v>0</v>
      </c>
      <c r="H112" s="6" t="e">
        <f t="shared" si="38"/>
        <v>#REF!</v>
      </c>
      <c r="I112" s="6" t="e">
        <f t="shared" si="39"/>
        <v>#REF!</v>
      </c>
      <c r="J112" s="61"/>
    </row>
    <row r="113" spans="1:10" s="6" customFormat="1" ht="12.75" hidden="1">
      <c r="A113" s="60"/>
      <c r="B113" s="6">
        <f t="shared" si="32"/>
        <v>0</v>
      </c>
      <c r="C113" s="34">
        <f t="shared" si="33"/>
        <v>1</v>
      </c>
      <c r="D113" s="6">
        <f t="shared" si="34"/>
        <v>0</v>
      </c>
      <c r="E113" s="6">
        <f t="shared" si="35"/>
        <v>0</v>
      </c>
      <c r="F113" s="6">
        <f t="shared" si="36"/>
        <v>0</v>
      </c>
      <c r="G113" s="6">
        <f t="shared" si="37"/>
        <v>0</v>
      </c>
      <c r="H113" s="6" t="e">
        <f t="shared" si="38"/>
        <v>#REF!</v>
      </c>
      <c r="I113" s="6" t="e">
        <f t="shared" si="39"/>
        <v>#REF!</v>
      </c>
      <c r="J113" s="61"/>
    </row>
    <row r="114" spans="1:10" s="6" customFormat="1" ht="12.75" hidden="1">
      <c r="A114" s="60"/>
      <c r="B114" s="6">
        <f t="shared" si="32"/>
        <v>1</v>
      </c>
      <c r="C114" s="34">
        <f t="shared" si="33"/>
        <v>0</v>
      </c>
      <c r="D114" s="6">
        <f t="shared" si="34"/>
        <v>0</v>
      </c>
      <c r="E114" s="6">
        <f t="shared" si="35"/>
        <v>0</v>
      </c>
      <c r="F114" s="6">
        <f t="shared" si="36"/>
        <v>1</v>
      </c>
      <c r="G114" s="6">
        <f t="shared" si="37"/>
        <v>0</v>
      </c>
      <c r="H114" s="6" t="e">
        <f t="shared" si="38"/>
        <v>#REF!</v>
      </c>
      <c r="I114" s="6" t="e">
        <f t="shared" si="39"/>
        <v>#REF!</v>
      </c>
      <c r="J114" s="61"/>
    </row>
    <row r="115" spans="1:10" s="6" customFormat="1" ht="12.75" hidden="1">
      <c r="A115" s="62"/>
      <c r="B115" s="30">
        <f t="shared" si="32"/>
        <v>0</v>
      </c>
      <c r="C115" s="36">
        <f t="shared" si="33"/>
        <v>0</v>
      </c>
      <c r="D115" s="30">
        <f t="shared" si="34"/>
        <v>0</v>
      </c>
      <c r="E115" s="30">
        <f t="shared" si="35"/>
        <v>0</v>
      </c>
      <c r="F115" s="30">
        <f t="shared" si="36"/>
        <v>1</v>
      </c>
      <c r="G115" s="30">
        <f t="shared" si="37"/>
        <v>0</v>
      </c>
      <c r="H115" s="30" t="e">
        <f t="shared" si="38"/>
        <v>#REF!</v>
      </c>
      <c r="I115" s="30" t="e">
        <f t="shared" si="39"/>
        <v>#REF!</v>
      </c>
      <c r="J115" s="63"/>
    </row>
    <row r="116" spans="3:10" s="6" customFormat="1" ht="12.75" hidden="1">
      <c r="C116" s="34"/>
      <c r="J116" s="7"/>
    </row>
    <row r="117" s="6" customFormat="1" ht="12.75">
      <c r="J117" s="7"/>
    </row>
    <row r="118" s="6" customFormat="1" ht="12.75">
      <c r="J118" s="7"/>
    </row>
    <row r="119" s="6" customFormat="1" ht="12.75">
      <c r="J119" s="7"/>
    </row>
    <row r="120" s="6" customFormat="1" ht="12.75">
      <c r="J120" s="7"/>
    </row>
    <row r="121" s="6" customFormat="1" ht="12.75">
      <c r="J121" s="7"/>
    </row>
    <row r="122" s="6" customFormat="1" ht="12.75">
      <c r="J122" s="7"/>
    </row>
    <row r="123" s="6" customFormat="1" ht="12.75">
      <c r="J123" s="7"/>
    </row>
    <row r="124" s="6" customFormat="1" ht="12.75">
      <c r="J124" s="7"/>
    </row>
    <row r="125" s="6" customFormat="1" ht="12.75">
      <c r="J125" s="7"/>
    </row>
    <row r="126" s="6" customFormat="1" ht="12.75">
      <c r="J126" s="7"/>
    </row>
    <row r="127" s="6" customFormat="1" ht="12.75">
      <c r="J127" s="7"/>
    </row>
    <row r="128" s="6" customFormat="1" ht="12.75">
      <c r="J128" s="7"/>
    </row>
    <row r="129" s="6" customFormat="1" ht="12.75">
      <c r="J129" s="7"/>
    </row>
    <row r="130" s="6" customFormat="1" ht="12.75">
      <c r="J130" s="7"/>
    </row>
    <row r="131" s="6" customFormat="1" ht="12.75">
      <c r="J131" s="7"/>
    </row>
    <row r="132" s="6" customFormat="1" ht="12.75">
      <c r="J132" s="7"/>
    </row>
    <row r="133" s="6" customFormat="1" ht="12.75">
      <c r="J133" s="7"/>
    </row>
    <row r="134" s="6" customFormat="1" ht="12.75">
      <c r="J134" s="7"/>
    </row>
    <row r="135" s="6" customFormat="1" ht="12.75">
      <c r="J135" s="7"/>
    </row>
    <row r="136" s="6" customFormat="1" ht="12.75">
      <c r="J136" s="7"/>
    </row>
  </sheetData>
  <mergeCells count="10">
    <mergeCell ref="B13:C13"/>
    <mergeCell ref="D13:E13"/>
    <mergeCell ref="F13:G13"/>
    <mergeCell ref="H13:I13"/>
    <mergeCell ref="B41:C41"/>
    <mergeCell ref="D41:E41"/>
    <mergeCell ref="F41:G41"/>
    <mergeCell ref="B27:C27"/>
    <mergeCell ref="D27:E27"/>
    <mergeCell ref="F27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zoomScale="85" zoomScaleNormal="85" workbookViewId="0" topLeftCell="A1">
      <selection activeCell="L112" sqref="L112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12" ht="12.75">
      <c r="A1" s="43" t="str">
        <f>'Д1'!A1</f>
        <v>Д1. 3 тур. 11.03. </v>
      </c>
      <c r="B1" s="42" t="str">
        <f>'Д1'!B1</f>
        <v>Куб</v>
      </c>
      <c r="C1" s="42" t="str">
        <f>'Д1'!C1</f>
        <v>Фио</v>
      </c>
      <c r="D1" s="43" t="str">
        <f>'Д1'!D1</f>
        <v>Гур</v>
      </c>
      <c r="E1" s="43" t="str">
        <f>'Д1'!E1</f>
        <v>Лац</v>
      </c>
      <c r="F1" s="42" t="str">
        <f>'Д1'!F1</f>
        <v>Мар</v>
      </c>
      <c r="G1" s="42" t="str">
        <f>'Д1'!G1</f>
        <v>Зен</v>
      </c>
      <c r="H1" s="43" t="str">
        <f>'Д1'!H1</f>
        <v>Бал</v>
      </c>
      <c r="I1" s="43" t="str">
        <f>'Д1'!I1</f>
        <v>Дин</v>
      </c>
      <c r="J1" s="42" t="str">
        <f>'Д1'!J1</f>
        <v>Деп</v>
      </c>
      <c r="K1" s="42" t="str">
        <f>'Д1'!K1</f>
        <v>Чер</v>
      </c>
      <c r="L1" s="66" t="str">
        <f>'Д1'!L1</f>
        <v>Рез</v>
      </c>
    </row>
    <row r="2" spans="1:12" ht="12.75">
      <c r="A2" s="9" t="str">
        <f>'Д1'!A2</f>
        <v>1. Уфа - Крылья Советов </v>
      </c>
      <c r="B2" s="10">
        <f>'Д1'!B2</f>
        <v>1</v>
      </c>
      <c r="C2" s="10">
        <f>'Д1'!C2</f>
        <v>1</v>
      </c>
      <c r="D2" s="8">
        <f>'Д1'!D2</f>
        <v>1</v>
      </c>
      <c r="E2" s="8">
        <f>'Д1'!E2</f>
        <v>1</v>
      </c>
      <c r="F2" s="10">
        <f>'Д1'!F2</f>
        <v>1</v>
      </c>
      <c r="G2" s="10">
        <f>'Д1'!G2</f>
        <v>1</v>
      </c>
      <c r="H2" s="8">
        <f>'Д1'!H2</f>
        <v>1</v>
      </c>
      <c r="I2" s="8">
        <f>'Д1'!I2</f>
        <v>1</v>
      </c>
      <c r="J2" s="10">
        <f>'Д1'!J2</f>
        <v>1</v>
      </c>
      <c r="K2" s="10">
        <f>'Д1'!K2</f>
        <v>1</v>
      </c>
      <c r="L2" s="67">
        <f>'Д1'!L2</f>
        <v>1</v>
      </c>
    </row>
    <row r="3" spans="1:12" ht="12.75">
      <c r="A3" s="9" t="str">
        <f>'Д1'!A3</f>
        <v>2. Дармштадт - Майнц </v>
      </c>
      <c r="B3" s="10">
        <f>'Д1'!B3</f>
        <v>2</v>
      </c>
      <c r="C3" s="10">
        <f>'Д1'!C3</f>
        <v>2</v>
      </c>
      <c r="D3" s="8">
        <f>'Д1'!D3</f>
        <v>2</v>
      </c>
      <c r="E3" s="8">
        <f>'Д1'!E3</f>
        <v>2</v>
      </c>
      <c r="F3" s="10">
        <f>'Д1'!F3</f>
        <v>2</v>
      </c>
      <c r="G3" s="10">
        <f>'Д1'!G3</f>
        <v>1</v>
      </c>
      <c r="H3" s="8">
        <f>'Д1'!H3</f>
        <v>2</v>
      </c>
      <c r="I3" s="8">
        <f>'Д1'!I3</f>
        <v>2</v>
      </c>
      <c r="J3" s="10">
        <f>'Д1'!J3</f>
        <v>2</v>
      </c>
      <c r="K3" s="10">
        <f>'Д1'!K3</f>
        <v>2</v>
      </c>
      <c r="L3" s="67">
        <f>'Д1'!L3</f>
        <v>1</v>
      </c>
    </row>
    <row r="4" spans="1:12" ht="12.75">
      <c r="A4" s="9" t="str">
        <f>'Д1'!A4</f>
        <v>3. Фрайбург - Хоффенхайм </v>
      </c>
      <c r="B4" s="10">
        <f>'Д1'!B4</f>
        <v>2</v>
      </c>
      <c r="C4" s="10">
        <f>'Д1'!C4</f>
        <v>1</v>
      </c>
      <c r="D4" s="8">
        <f>'Д1'!D4</f>
        <v>2</v>
      </c>
      <c r="E4" s="8">
        <f>'Д1'!E4</f>
        <v>2</v>
      </c>
      <c r="F4" s="10" t="str">
        <f>'Д1'!F4</f>
        <v>Х2</v>
      </c>
      <c r="G4" s="10">
        <f>'Д1'!G4</f>
        <v>2</v>
      </c>
      <c r="H4" s="8">
        <f>'Д1'!H4</f>
        <v>2</v>
      </c>
      <c r="I4" s="8">
        <f>'Д1'!I4</f>
        <v>2</v>
      </c>
      <c r="J4" s="10" t="str">
        <f>'Д1'!J4</f>
        <v>Х</v>
      </c>
      <c r="K4" s="10">
        <f>'Д1'!K4</f>
        <v>2</v>
      </c>
      <c r="L4" s="67" t="str">
        <f>'Д1'!L4</f>
        <v>Х</v>
      </c>
    </row>
    <row r="5" spans="1:12" ht="12.75">
      <c r="A5" s="9" t="str">
        <f>'Д1'!A5</f>
        <v>4. Борнмут - Вест Хэм </v>
      </c>
      <c r="B5" s="10">
        <f>'Д1'!B5</f>
        <v>1</v>
      </c>
      <c r="C5" s="10" t="str">
        <f>'Д1'!C5</f>
        <v>Х</v>
      </c>
      <c r="D5" s="8">
        <f>'Д1'!D5</f>
        <v>1</v>
      </c>
      <c r="E5" s="8" t="str">
        <f>'Д1'!E5</f>
        <v>Х</v>
      </c>
      <c r="F5" s="10">
        <f>'Д1'!F5</f>
        <v>1</v>
      </c>
      <c r="G5" s="10">
        <f>'Д1'!G5</f>
        <v>1</v>
      </c>
      <c r="H5" s="8">
        <f>'Д1'!H5</f>
        <v>2</v>
      </c>
      <c r="I5" s="8" t="str">
        <f>'Д1'!I5</f>
        <v>Х</v>
      </c>
      <c r="J5" s="10">
        <f>'Д1'!J5</f>
        <v>2</v>
      </c>
      <c r="K5" s="10">
        <f>'Д1'!K5</f>
        <v>2</v>
      </c>
      <c r="L5" s="67">
        <f>'Д1'!L5</f>
        <v>1</v>
      </c>
    </row>
    <row r="6" spans="1:12" ht="12.75">
      <c r="A6" s="9" t="str">
        <f>'Д1'!A6</f>
        <v>5. Халл Сити - Суонси </v>
      </c>
      <c r="B6" s="10">
        <f>'Д1'!B6</f>
        <v>12</v>
      </c>
      <c r="C6" s="10">
        <f>'Д1'!C6</f>
        <v>2</v>
      </c>
      <c r="D6" s="8">
        <f>'Д1'!D6</f>
        <v>1</v>
      </c>
      <c r="E6" s="8" t="str">
        <f>'Д1'!E6</f>
        <v>Х</v>
      </c>
      <c r="F6" s="10">
        <f>'Д1'!F6</f>
        <v>1</v>
      </c>
      <c r="G6" s="10">
        <f>'Д1'!G6</f>
        <v>2</v>
      </c>
      <c r="H6" s="8">
        <f>'Д1'!H6</f>
        <v>1</v>
      </c>
      <c r="I6" s="8">
        <f>'Д1'!I6</f>
        <v>1</v>
      </c>
      <c r="J6" s="10" t="str">
        <f>'Д1'!J6</f>
        <v>Х</v>
      </c>
      <c r="K6" s="10">
        <f>'Д1'!K6</f>
        <v>1</v>
      </c>
      <c r="L6" s="67">
        <f>'Д1'!L6</f>
        <v>1</v>
      </c>
    </row>
    <row r="7" spans="1:12" ht="12.75">
      <c r="A7" s="9" t="str">
        <f>'Д1'!A7</f>
        <v>6. Ингольштадт - Кёльн </v>
      </c>
      <c r="B7" s="10">
        <f>'Д1'!B7</f>
        <v>1</v>
      </c>
      <c r="C7" s="10" t="str">
        <f>'Д1'!C7</f>
        <v>Х</v>
      </c>
      <c r="D7" s="8">
        <f>'Д1'!D7</f>
        <v>2</v>
      </c>
      <c r="E7" s="8">
        <f>'Д1'!E7</f>
        <v>2</v>
      </c>
      <c r="F7" s="10">
        <f>'Д1'!F7</f>
        <v>1</v>
      </c>
      <c r="G7" s="10" t="str">
        <f>'Д1'!G7</f>
        <v>Х</v>
      </c>
      <c r="H7" s="8">
        <f>'Д1'!H7</f>
        <v>2</v>
      </c>
      <c r="I7" s="8">
        <f>'Д1'!I7</f>
        <v>1</v>
      </c>
      <c r="J7" s="10" t="str">
        <f>'Д1'!J7</f>
        <v>Х</v>
      </c>
      <c r="K7" s="10">
        <f>'Д1'!K7</f>
        <v>2</v>
      </c>
      <c r="L7" s="67" t="str">
        <f>'Д1'!L7</f>
        <v>Х</v>
      </c>
    </row>
    <row r="8" spans="1:12" ht="12.75">
      <c r="A8" s="9" t="str">
        <f>'Д1'!A8</f>
        <v>7. Малага - Алавес </v>
      </c>
      <c r="B8" s="10">
        <f>'Д1'!B8</f>
        <v>1</v>
      </c>
      <c r="C8" s="10" t="str">
        <f>'Д1'!C8</f>
        <v>Х</v>
      </c>
      <c r="D8" s="8">
        <f>'Д1'!D8</f>
        <v>1</v>
      </c>
      <c r="E8" s="8">
        <f>'Д1'!E8</f>
        <v>1</v>
      </c>
      <c r="F8" s="10">
        <f>'Д1'!F8</f>
        <v>1</v>
      </c>
      <c r="G8" s="10">
        <f>'Д1'!G8</f>
        <v>1</v>
      </c>
      <c r="H8" s="8">
        <f>'Д1'!H8</f>
        <v>2</v>
      </c>
      <c r="I8" s="8">
        <f>'Д1'!I8</f>
        <v>1</v>
      </c>
      <c r="J8" s="10">
        <f>'Д1'!J8</f>
        <v>1</v>
      </c>
      <c r="K8" s="10">
        <f>'Д1'!K8</f>
        <v>1</v>
      </c>
      <c r="L8" s="67">
        <f>'Д1'!L8</f>
        <v>2</v>
      </c>
    </row>
    <row r="9" spans="1:12" ht="12.75">
      <c r="A9" s="9" t="str">
        <f>'Д1'!A9</f>
        <v>8. Монпелье - Нант </v>
      </c>
      <c r="B9" s="10">
        <f>'Д1'!B9</f>
        <v>1</v>
      </c>
      <c r="C9" s="10">
        <f>'Д1'!C9</f>
        <v>1</v>
      </c>
      <c r="D9" s="8" t="str">
        <f>'Д1'!D9</f>
        <v>Х</v>
      </c>
      <c r="E9" s="8">
        <f>'Д1'!E9</f>
        <v>1</v>
      </c>
      <c r="F9" s="10">
        <f>'Д1'!F9</f>
        <v>1</v>
      </c>
      <c r="G9" s="10">
        <f>'Д1'!G9</f>
        <v>1</v>
      </c>
      <c r="H9" s="8" t="str">
        <f>'Д1'!H9</f>
        <v>1Х</v>
      </c>
      <c r="I9" s="8">
        <f>'Д1'!I9</f>
        <v>1</v>
      </c>
      <c r="J9" s="10">
        <f>'Д1'!J9</f>
        <v>1</v>
      </c>
      <c r="K9" s="10">
        <f>'Д1'!K9</f>
        <v>1</v>
      </c>
      <c r="L9" s="67">
        <f>'Д1'!L9</f>
        <v>2</v>
      </c>
    </row>
    <row r="10" spans="1:12" ht="12.75">
      <c r="A10" s="9" t="str">
        <f>'Д1'!A10</f>
        <v>9. Нанси - Лилль </v>
      </c>
      <c r="B10" s="10">
        <f>'Д1'!B10</f>
        <v>1</v>
      </c>
      <c r="C10" s="10">
        <f>'Д1'!C10</f>
        <v>2</v>
      </c>
      <c r="D10" s="8" t="str">
        <f>'Д1'!D10</f>
        <v>Х</v>
      </c>
      <c r="E10" s="8">
        <f>'Д1'!E10</f>
        <v>1</v>
      </c>
      <c r="F10" s="10">
        <f>'Д1'!F10</f>
        <v>1</v>
      </c>
      <c r="G10" s="10" t="str">
        <f>'Д1'!G10</f>
        <v>Х</v>
      </c>
      <c r="H10" s="8" t="str">
        <f>'Д1'!H10</f>
        <v>Х</v>
      </c>
      <c r="I10" s="8">
        <f>'Д1'!I10</f>
        <v>1</v>
      </c>
      <c r="J10" s="10" t="str">
        <f>'Д1'!J10</f>
        <v>Х2</v>
      </c>
      <c r="K10" s="10">
        <f>'Д1'!K10</f>
        <v>1</v>
      </c>
      <c r="L10" s="67">
        <f>'Д1'!L10</f>
        <v>2</v>
      </c>
    </row>
    <row r="11" spans="1:12" ht="12.75">
      <c r="A11" s="9" t="str">
        <f>'Д1'!A11</f>
        <v>10. Дженоа - Сампдория </v>
      </c>
      <c r="B11" s="10">
        <f>'Д1'!B11</f>
        <v>1</v>
      </c>
      <c r="C11" s="10" t="str">
        <f>'Д1'!C11</f>
        <v>Х</v>
      </c>
      <c r="D11" s="8" t="str">
        <f>'Д1'!D11</f>
        <v>1Х</v>
      </c>
      <c r="E11" s="8">
        <f>'Д1'!E11</f>
        <v>1</v>
      </c>
      <c r="F11" s="10">
        <f>'Д1'!F11</f>
        <v>2</v>
      </c>
      <c r="G11" s="10">
        <f>'Д1'!G11</f>
        <v>1</v>
      </c>
      <c r="H11" s="8">
        <f>'Д1'!H11</f>
        <v>2</v>
      </c>
      <c r="I11" s="8" t="str">
        <f>'Д1'!I11</f>
        <v>Х</v>
      </c>
      <c r="J11" s="10">
        <f>'Д1'!J11</f>
        <v>2</v>
      </c>
      <c r="K11" s="10">
        <f>'Д1'!K11</f>
        <v>1</v>
      </c>
      <c r="L11" s="67">
        <f>'Д1'!L11</f>
        <v>2</v>
      </c>
    </row>
    <row r="12" spans="1:12" ht="12.75">
      <c r="A12" s="41" t="str">
        <f>'Д1'!A12</f>
        <v>Угадано </v>
      </c>
      <c r="B12" s="42">
        <f>'Д1'!B12</f>
        <v>3</v>
      </c>
      <c r="C12" s="42">
        <f>'Д1'!C12</f>
        <v>3</v>
      </c>
      <c r="D12" s="43">
        <f>'Д1'!D12</f>
        <v>3</v>
      </c>
      <c r="E12" s="43">
        <f>'Д1'!E12</f>
        <v>1</v>
      </c>
      <c r="F12" s="42">
        <f>'Д1'!F12</f>
        <v>5</v>
      </c>
      <c r="G12" s="42">
        <f>'Д1'!G12</f>
        <v>4</v>
      </c>
      <c r="H12" s="43">
        <f>'Д1'!H12</f>
        <v>4</v>
      </c>
      <c r="I12" s="43">
        <f>'Д1'!I12</f>
        <v>2</v>
      </c>
      <c r="J12" s="42">
        <f>'Д1'!J12</f>
        <v>5</v>
      </c>
      <c r="K12" s="42">
        <f>'Д1'!K12</f>
        <v>2</v>
      </c>
      <c r="L12" s="4"/>
    </row>
    <row r="13" spans="1:12" ht="12.75">
      <c r="A13" s="41" t="str">
        <f>'Д1'!A13</f>
        <v>Счёт</v>
      </c>
      <c r="B13" s="82" t="str">
        <f>'Д1'!B13</f>
        <v>2-2</v>
      </c>
      <c r="C13" s="82"/>
      <c r="D13" s="83" t="str">
        <f>'Д1'!D13</f>
        <v>2-0</v>
      </c>
      <c r="E13" s="83"/>
      <c r="F13" s="82" t="str">
        <f>'Д1'!F13</f>
        <v>3-2</v>
      </c>
      <c r="G13" s="82"/>
      <c r="H13" s="83" t="str">
        <f>'Д1'!H13</f>
        <v>2-0</v>
      </c>
      <c r="I13" s="83"/>
      <c r="J13" s="82" t="str">
        <f>'Д1'!J13</f>
        <v>4-1</v>
      </c>
      <c r="K13" s="82"/>
      <c r="L13" s="1"/>
    </row>
    <row r="14" spans="1:10" ht="12.75">
      <c r="A14" s="39"/>
      <c r="B14" s="24"/>
      <c r="C14" s="24"/>
      <c r="D14" s="24"/>
      <c r="E14" s="24"/>
      <c r="F14" s="24"/>
      <c r="G14" s="24"/>
      <c r="H14" s="24"/>
      <c r="I14" s="24"/>
      <c r="J14" s="7"/>
    </row>
    <row r="15" spans="1:12" ht="12.75">
      <c r="A15" s="43" t="str">
        <f>'Д1'!A15</f>
        <v>Д1. 4 тур. 12.03. </v>
      </c>
      <c r="B15" s="42" t="str">
        <f>'Д1'!B15</f>
        <v>Лац</v>
      </c>
      <c r="C15" s="42" t="str">
        <f>'Д1'!C15</f>
        <v>Куб</v>
      </c>
      <c r="D15" s="43" t="str">
        <f>'Д1'!D15</f>
        <v>Зен</v>
      </c>
      <c r="E15" s="43" t="str">
        <f>'Д1'!E15</f>
        <v>Гур</v>
      </c>
      <c r="F15" s="42" t="str">
        <f>'Д1'!F15</f>
        <v>Дин</v>
      </c>
      <c r="G15" s="42" t="str">
        <f>'Д1'!G15</f>
        <v>Мар</v>
      </c>
      <c r="H15" s="43" t="str">
        <f>'Д1'!H15</f>
        <v>Чер</v>
      </c>
      <c r="I15" s="43" t="str">
        <f>'Д1'!I15</f>
        <v>Бал</v>
      </c>
      <c r="J15" s="42" t="str">
        <f>'Д1'!J15</f>
        <v>Фио</v>
      </c>
      <c r="K15" s="42" t="str">
        <f>'Д1'!K15</f>
        <v>Деп</v>
      </c>
      <c r="L15" s="66" t="str">
        <f>'Д1'!L15</f>
        <v>Рез</v>
      </c>
    </row>
    <row r="16" spans="1:12" ht="12.75">
      <c r="A16" s="9" t="str">
        <f>'Д1'!A16</f>
        <v>1. Реал СС - Атлетик </v>
      </c>
      <c r="B16" s="10">
        <f>'Д1'!B16</f>
        <v>1</v>
      </c>
      <c r="C16" s="10">
        <f>'Д1'!C16</f>
        <v>1</v>
      </c>
      <c r="D16" s="8">
        <f>'Д1'!D16</f>
        <v>1</v>
      </c>
      <c r="E16" s="8">
        <f>'Д1'!E16</f>
        <v>1</v>
      </c>
      <c r="F16" s="10">
        <f>'Д1'!F16</f>
        <v>1</v>
      </c>
      <c r="G16" s="10">
        <f>'Д1'!G16</f>
        <v>1</v>
      </c>
      <c r="H16" s="8">
        <f>'Д1'!H16</f>
        <v>1</v>
      </c>
      <c r="I16" s="8">
        <f>'Д1'!I16</f>
        <v>1</v>
      </c>
      <c r="J16" s="10">
        <f>'Д1'!J16</f>
        <v>1</v>
      </c>
      <c r="K16" s="10">
        <f>'Д1'!K16</f>
        <v>1</v>
      </c>
      <c r="L16" s="67">
        <f>'Д1'!L16</f>
        <v>2</v>
      </c>
    </row>
    <row r="17" spans="1:12" ht="12.75">
      <c r="A17" s="9" t="str">
        <f>'Д1'!A17</f>
        <v>2. Сассуоло - Болонья </v>
      </c>
      <c r="B17" s="10">
        <f>'Д1'!B17</f>
        <v>1</v>
      </c>
      <c r="C17" s="10">
        <f>'Д1'!C17</f>
        <v>1</v>
      </c>
      <c r="D17" s="8">
        <f>'Д1'!D17</f>
        <v>1</v>
      </c>
      <c r="E17" s="8">
        <f>'Д1'!E17</f>
        <v>1</v>
      </c>
      <c r="F17" s="10">
        <f>'Д1'!F17</f>
        <v>1</v>
      </c>
      <c r="G17" s="10">
        <f>'Д1'!G17</f>
        <v>1</v>
      </c>
      <c r="H17" s="8">
        <f>'Д1'!H17</f>
        <v>2</v>
      </c>
      <c r="I17" s="8">
        <f>'Д1'!I17</f>
        <v>1</v>
      </c>
      <c r="J17" s="10">
        <f>'Д1'!J17</f>
        <v>1</v>
      </c>
      <c r="K17" s="10">
        <f>'Д1'!K17</f>
        <v>1</v>
      </c>
      <c r="L17" s="67">
        <f>'Д1'!L17</f>
        <v>2</v>
      </c>
    </row>
    <row r="18" spans="1:12" ht="12.75">
      <c r="A18" s="9" t="str">
        <f>'Д1'!A18</f>
        <v>3. Виллем - Зволле </v>
      </c>
      <c r="B18" s="10">
        <f>'Д1'!B18</f>
        <v>1</v>
      </c>
      <c r="C18" s="10">
        <f>'Д1'!C18</f>
        <v>1</v>
      </c>
      <c r="D18" s="8">
        <f>'Д1'!D18</f>
        <v>1</v>
      </c>
      <c r="E18" s="8">
        <f>'Д1'!E18</f>
        <v>1</v>
      </c>
      <c r="F18" s="10">
        <f>'Д1'!F18</f>
        <v>1</v>
      </c>
      <c r="G18" s="10">
        <f>'Д1'!G18</f>
        <v>1</v>
      </c>
      <c r="H18" s="8">
        <f>'Д1'!H18</f>
        <v>1</v>
      </c>
      <c r="I18" s="8">
        <f>'Д1'!I18</f>
        <v>1</v>
      </c>
      <c r="J18" s="10">
        <f>'Д1'!J18</f>
        <v>1</v>
      </c>
      <c r="K18" s="10">
        <f>'Д1'!K18</f>
        <v>1</v>
      </c>
      <c r="L18" s="67">
        <f>'Д1'!L18</f>
        <v>1</v>
      </c>
    </row>
    <row r="19" spans="1:12" ht="12.75">
      <c r="A19" s="9" t="str">
        <f>'Д1'!A19</f>
        <v>4. Рода - Гронингем </v>
      </c>
      <c r="B19" s="10">
        <f>'Д1'!B19</f>
        <v>1</v>
      </c>
      <c r="C19" s="10">
        <f>'Д1'!C19</f>
        <v>2</v>
      </c>
      <c r="D19" s="8" t="str">
        <f>'Д1'!D19</f>
        <v>Х</v>
      </c>
      <c r="E19" s="8">
        <f>'Д1'!E19</f>
        <v>1</v>
      </c>
      <c r="F19" s="10">
        <f>'Д1'!F19</f>
        <v>2</v>
      </c>
      <c r="G19" s="10">
        <f>'Д1'!G19</f>
        <v>2</v>
      </c>
      <c r="H19" s="8">
        <f>'Д1'!H19</f>
        <v>2</v>
      </c>
      <c r="I19" s="8" t="str">
        <f>'Д1'!I19</f>
        <v>Х</v>
      </c>
      <c r="J19" s="10">
        <f>'Д1'!J19</f>
        <v>1</v>
      </c>
      <c r="K19" s="10">
        <f>'Д1'!K19</f>
        <v>2</v>
      </c>
      <c r="L19" s="67">
        <f>'Д1'!L19</f>
        <v>1</v>
      </c>
    </row>
    <row r="20" spans="1:12" ht="12.75">
      <c r="A20" s="9" t="str">
        <f>'Д1'!A20</f>
        <v>5. Кьево - Эмполи </v>
      </c>
      <c r="B20" s="10">
        <f>'Д1'!B20</f>
        <v>1</v>
      </c>
      <c r="C20" s="10">
        <f>'Д1'!C20</f>
        <v>1</v>
      </c>
      <c r="D20" s="8">
        <f>'Д1'!D20</f>
        <v>1</v>
      </c>
      <c r="E20" s="8">
        <f>'Д1'!E20</f>
        <v>1</v>
      </c>
      <c r="F20" s="10">
        <f>'Д1'!F20</f>
        <v>1</v>
      </c>
      <c r="G20" s="10">
        <f>'Д1'!G20</f>
        <v>1</v>
      </c>
      <c r="H20" s="8">
        <f>'Д1'!H20</f>
        <v>1</v>
      </c>
      <c r="I20" s="8">
        <f>'Д1'!I20</f>
        <v>1</v>
      </c>
      <c r="J20" s="10">
        <f>'Д1'!J20</f>
        <v>1</v>
      </c>
      <c r="K20" s="10">
        <f>'Д1'!K20</f>
        <v>1</v>
      </c>
      <c r="L20" s="67">
        <f>'Д1'!L20</f>
        <v>1</v>
      </c>
    </row>
    <row r="21" spans="1:12" ht="12.75">
      <c r="A21" s="9" t="str">
        <f>'Д1'!A21</f>
        <v>6. Пескара - Удинезе </v>
      </c>
      <c r="B21" s="10">
        <f>'Д1'!B21</f>
        <v>2</v>
      </c>
      <c r="C21" s="10">
        <f>'Д1'!C21</f>
        <v>2</v>
      </c>
      <c r="D21" s="8">
        <f>'Д1'!D21</f>
        <v>2</v>
      </c>
      <c r="E21" s="8">
        <f>'Д1'!E21</f>
        <v>1</v>
      </c>
      <c r="F21" s="10">
        <f>'Д1'!F21</f>
        <v>2</v>
      </c>
      <c r="G21" s="10">
        <f>'Д1'!G21</f>
        <v>2</v>
      </c>
      <c r="H21" s="8">
        <f>'Д1'!H21</f>
        <v>2</v>
      </c>
      <c r="I21" s="8">
        <f>'Д1'!I21</f>
        <v>2</v>
      </c>
      <c r="J21" s="10">
        <f>'Д1'!J21</f>
        <v>1</v>
      </c>
      <c r="K21" s="10">
        <f>'Д1'!K21</f>
        <v>2</v>
      </c>
      <c r="L21" s="67">
        <f>'Д1'!L21</f>
        <v>2</v>
      </c>
    </row>
    <row r="22" spans="1:12" ht="12.75">
      <c r="A22" s="9" t="str">
        <f>'Д1'!A22</f>
        <v>7. Ростов - Терек </v>
      </c>
      <c r="B22" s="10" t="str">
        <f>'Д1'!B22</f>
        <v>Х</v>
      </c>
      <c r="C22" s="10">
        <f>'Д1'!C22</f>
        <v>1</v>
      </c>
      <c r="D22" s="8" t="str">
        <f>'Д1'!D22</f>
        <v>1Х</v>
      </c>
      <c r="E22" s="8">
        <f>'Д1'!E22</f>
        <v>1</v>
      </c>
      <c r="F22" s="10">
        <f>'Д1'!F22</f>
        <v>1</v>
      </c>
      <c r="G22" s="10">
        <f>'Д1'!G22</f>
        <v>1</v>
      </c>
      <c r="H22" s="8">
        <f>'Д1'!H22</f>
        <v>1</v>
      </c>
      <c r="I22" s="8">
        <f>'Д1'!I22</f>
        <v>1</v>
      </c>
      <c r="J22" s="10" t="str">
        <f>'Д1'!J22</f>
        <v>Х1</v>
      </c>
      <c r="K22" s="10">
        <f>'Д1'!K22</f>
        <v>1</v>
      </c>
      <c r="L22" s="67" t="str">
        <f>'Д1'!L22</f>
        <v>Х</v>
      </c>
    </row>
    <row r="23" spans="1:12" ht="12.75">
      <c r="A23" s="9" t="str">
        <f>'Д1'!A23</f>
        <v>8. Боавишта - Маритиму </v>
      </c>
      <c r="B23" s="10">
        <f>'Д1'!B23</f>
        <v>1</v>
      </c>
      <c r="C23" s="10">
        <f>'Д1'!C23</f>
        <v>1</v>
      </c>
      <c r="D23" s="8">
        <f>'Д1'!D23</f>
        <v>1</v>
      </c>
      <c r="E23" s="8">
        <f>'Д1'!E23</f>
        <v>1</v>
      </c>
      <c r="F23" s="10">
        <f>'Д1'!F23</f>
        <v>1</v>
      </c>
      <c r="G23" s="10">
        <f>'Д1'!G23</f>
        <v>1</v>
      </c>
      <c r="H23" s="8">
        <f>'Д1'!H23</f>
        <v>12</v>
      </c>
      <c r="I23" s="8" t="str">
        <f>'Д1'!I23</f>
        <v>Х</v>
      </c>
      <c r="J23" s="10">
        <f>'Д1'!J23</f>
        <v>1</v>
      </c>
      <c r="K23" s="10" t="str">
        <f>'Д1'!K23</f>
        <v>Х</v>
      </c>
      <c r="L23" s="67">
        <f>'Д1'!L23</f>
        <v>1</v>
      </c>
    </row>
    <row r="24" spans="1:12" ht="12.75">
      <c r="A24" s="9" t="str">
        <f>'Д1'!A24</f>
        <v>9. Гамбург - Боруссия М </v>
      </c>
      <c r="B24" s="10" t="str">
        <f>'Д1'!B24</f>
        <v>Х</v>
      </c>
      <c r="C24" s="10" t="str">
        <f>'Д1'!C24</f>
        <v>Х</v>
      </c>
      <c r="D24" s="8" t="str">
        <f>'Д1'!D24</f>
        <v>Х</v>
      </c>
      <c r="E24" s="8">
        <f>'Д1'!E24</f>
        <v>1</v>
      </c>
      <c r="F24" s="10">
        <f>'Д1'!F24</f>
        <v>21</v>
      </c>
      <c r="G24" s="10">
        <f>'Д1'!G24</f>
        <v>2</v>
      </c>
      <c r="H24" s="8">
        <f>'Д1'!H24</f>
        <v>2</v>
      </c>
      <c r="I24" s="8">
        <f>'Д1'!I24</f>
        <v>2</v>
      </c>
      <c r="J24" s="10">
        <f>'Д1'!J24</f>
        <v>1</v>
      </c>
      <c r="K24" s="10" t="str">
        <f>'Д1'!K24</f>
        <v>Х</v>
      </c>
      <c r="L24" s="68">
        <f>'Д1'!L24</f>
        <v>1</v>
      </c>
    </row>
    <row r="25" spans="1:12" ht="12.75">
      <c r="A25" s="9" t="str">
        <f>'Д1'!A25</f>
        <v>10. Сельта - Вильяреал </v>
      </c>
      <c r="B25" s="10" t="str">
        <f>'Д1'!B25</f>
        <v>2Х</v>
      </c>
      <c r="C25" s="10">
        <f>'Д1'!C25</f>
        <v>2</v>
      </c>
      <c r="D25" s="8" t="str">
        <f>'Д1'!D25</f>
        <v>Х</v>
      </c>
      <c r="E25" s="8">
        <f>'Д1'!E25</f>
        <v>1</v>
      </c>
      <c r="F25" s="10">
        <f>'Д1'!F25</f>
        <v>2</v>
      </c>
      <c r="G25" s="10" t="str">
        <f>'Д1'!G25</f>
        <v>Х</v>
      </c>
      <c r="H25" s="8">
        <f>'Д1'!H25</f>
        <v>2</v>
      </c>
      <c r="I25" s="8">
        <f>'Д1'!I25</f>
        <v>2</v>
      </c>
      <c r="J25" s="10">
        <f>'Д1'!J25</f>
        <v>2</v>
      </c>
      <c r="K25" s="38">
        <f>'Д1'!K25</f>
        <v>2</v>
      </c>
      <c r="L25" s="67">
        <f>'Д1'!L25</f>
        <v>2</v>
      </c>
    </row>
    <row r="26" spans="1:12" ht="12.75">
      <c r="A26" s="41" t="str">
        <f>'Д1'!A26</f>
        <v>Угадано </v>
      </c>
      <c r="B26" s="42">
        <f>'Д1'!B26</f>
        <v>7</v>
      </c>
      <c r="C26" s="42">
        <f>'Д1'!C26</f>
        <v>5</v>
      </c>
      <c r="D26" s="43">
        <f>'Д1'!D26</f>
        <v>5</v>
      </c>
      <c r="E26" s="43">
        <f>'Д1'!E26</f>
        <v>5</v>
      </c>
      <c r="F26" s="42">
        <f>'Д1'!F26</f>
        <v>6</v>
      </c>
      <c r="G26" s="42">
        <f>'Д1'!G26</f>
        <v>4</v>
      </c>
      <c r="H26" s="43">
        <f>'Д1'!H26</f>
        <v>6</v>
      </c>
      <c r="I26" s="43">
        <f>'Д1'!I26</f>
        <v>4</v>
      </c>
      <c r="J26" s="44">
        <f>'Д1'!J26</f>
        <v>7</v>
      </c>
      <c r="K26" s="42">
        <f>'Д1'!K26</f>
        <v>4</v>
      </c>
      <c r="L26" s="24"/>
    </row>
    <row r="27" spans="1:12" ht="12.75">
      <c r="A27" s="41" t="str">
        <f>'Д1'!A27</f>
        <v>Счёт</v>
      </c>
      <c r="B27" s="78" t="str">
        <f>'Д1'!B27</f>
        <v>2-0</v>
      </c>
      <c r="C27" s="79"/>
      <c r="D27" s="80" t="str">
        <f>'Д1'!D27</f>
        <v>2-2</v>
      </c>
      <c r="E27" s="81"/>
      <c r="F27" s="78" t="str">
        <f>'Д1'!F27</f>
        <v>2-0</v>
      </c>
      <c r="G27" s="79"/>
      <c r="H27" s="80" t="str">
        <f>'Д1'!H27</f>
        <v>2-0</v>
      </c>
      <c r="I27" s="81"/>
      <c r="J27" s="78" t="str">
        <f>'Д1'!J27</f>
        <v>4-1</v>
      </c>
      <c r="K27" s="85"/>
      <c r="L27" s="1"/>
    </row>
    <row r="28" spans="1:9" ht="12.75">
      <c r="A28" s="40"/>
      <c r="D28" s="11"/>
      <c r="E28" s="11"/>
      <c r="F28" s="11"/>
      <c r="G28" s="11"/>
      <c r="H28" s="11"/>
      <c r="I28" s="11"/>
    </row>
    <row r="29" spans="1:12" ht="12.75">
      <c r="A29" s="43" t="str">
        <f>'Д2'!A1</f>
        <v>Д2. 3 тур. 11.03. </v>
      </c>
      <c r="B29" s="42" t="str">
        <f>'Д2'!B1</f>
        <v>Лид</v>
      </c>
      <c r="C29" s="42" t="str">
        <f>'Д2'!C1</f>
        <v>Бор</v>
      </c>
      <c r="D29" s="43" t="str">
        <f>'Д2'!D1</f>
        <v>Гел</v>
      </c>
      <c r="E29" s="43" t="str">
        <f>'Д2'!E1</f>
        <v>Атл</v>
      </c>
      <c r="F29" s="42" t="str">
        <f>'Д2'!F1</f>
        <v>Арс</v>
      </c>
      <c r="G29" s="42" t="str">
        <f>'Д2'!G1</f>
        <v>М.Ю</v>
      </c>
      <c r="H29" s="43" t="str">
        <f>'Д2'!H1</f>
        <v>Мил</v>
      </c>
      <c r="I29" s="43" t="str">
        <f>'Д2'!I1</f>
        <v>Шах</v>
      </c>
      <c r="J29" s="42" t="str">
        <f>'Д2'!J1</f>
        <v>ПСЖ</v>
      </c>
      <c r="K29" s="42" t="str">
        <f>'Д2'!K1</f>
        <v>Нью</v>
      </c>
      <c r="L29" s="66" t="str">
        <f>'Д2'!L1</f>
        <v>Рез</v>
      </c>
    </row>
    <row r="30" spans="1:12" ht="12.75">
      <c r="A30" s="50" t="str">
        <f>'Д2'!A2</f>
        <v>1. Уфа - Крылья Советов </v>
      </c>
      <c r="B30" s="46">
        <f>'Д2'!B2</f>
        <v>1</v>
      </c>
      <c r="C30" s="46">
        <f>'Д2'!C2</f>
        <v>1</v>
      </c>
      <c r="D30" s="47" t="str">
        <f>'Д2'!D2</f>
        <v>1Х</v>
      </c>
      <c r="E30" s="47" t="str">
        <f>'Д2'!E2</f>
        <v>Х</v>
      </c>
      <c r="F30" s="46">
        <f>'Д2'!F2</f>
        <v>1</v>
      </c>
      <c r="G30" s="46">
        <f>'Д2'!G2</f>
        <v>1</v>
      </c>
      <c r="H30" s="47" t="str">
        <f>'Д2'!H2</f>
        <v>Х</v>
      </c>
      <c r="I30" s="47">
        <f>'Д2'!I2</f>
        <v>1</v>
      </c>
      <c r="J30" s="46">
        <f>'Д2'!J2</f>
        <v>1</v>
      </c>
      <c r="K30" s="46">
        <f>'Д2'!K2</f>
        <v>1</v>
      </c>
      <c r="L30" s="69">
        <f>'Д2'!L2</f>
        <v>1</v>
      </c>
    </row>
    <row r="31" spans="1:12" ht="12.75">
      <c r="A31" s="50" t="str">
        <f>'Д2'!A3</f>
        <v>2. Дармштадт - Майнц </v>
      </c>
      <c r="B31" s="46">
        <f>'Д2'!B3</f>
        <v>2</v>
      </c>
      <c r="C31" s="46">
        <f>'Д2'!C3</f>
        <v>2</v>
      </c>
      <c r="D31" s="47">
        <f>'Д2'!D3</f>
        <v>1</v>
      </c>
      <c r="E31" s="47">
        <f>'Д2'!E3</f>
        <v>2</v>
      </c>
      <c r="F31" s="46">
        <f>'Д2'!F3</f>
        <v>1</v>
      </c>
      <c r="G31" s="46">
        <f>'Д2'!G3</f>
        <v>2</v>
      </c>
      <c r="H31" s="47">
        <f>'Д2'!H3</f>
        <v>1</v>
      </c>
      <c r="I31" s="47">
        <f>'Д2'!I3</f>
        <v>1</v>
      </c>
      <c r="J31" s="46">
        <f>'Д2'!J3</f>
        <v>2</v>
      </c>
      <c r="K31" s="46">
        <f>'Д2'!K3</f>
        <v>1</v>
      </c>
      <c r="L31" s="69">
        <f>'Д2'!L3</f>
        <v>1</v>
      </c>
    </row>
    <row r="32" spans="1:12" ht="12.75">
      <c r="A32" s="50" t="str">
        <f>'Д2'!A4</f>
        <v>3. Фрайбург - Хоффенхайм </v>
      </c>
      <c r="B32" s="46">
        <f>'Д2'!B4</f>
        <v>2</v>
      </c>
      <c r="C32" s="46">
        <f>'Д2'!C4</f>
        <v>2</v>
      </c>
      <c r="D32" s="47">
        <f>'Д2'!D4</f>
        <v>1</v>
      </c>
      <c r="E32" s="47" t="str">
        <f>'Д2'!E4</f>
        <v>Х</v>
      </c>
      <c r="F32" s="46">
        <f>'Д2'!F4</f>
        <v>1</v>
      </c>
      <c r="G32" s="46">
        <f>'Д2'!G4</f>
        <v>1</v>
      </c>
      <c r="H32" s="47">
        <f>'Д2'!H4</f>
        <v>1</v>
      </c>
      <c r="I32" s="47">
        <f>'Д2'!I4</f>
        <v>1</v>
      </c>
      <c r="J32" s="46" t="str">
        <f>'Д2'!J4</f>
        <v>Х1</v>
      </c>
      <c r="K32" s="46">
        <f>'Д2'!K4</f>
        <v>1</v>
      </c>
      <c r="L32" s="69" t="str">
        <f>'Д2'!L4</f>
        <v>Х</v>
      </c>
    </row>
    <row r="33" spans="1:12" ht="12.75">
      <c r="A33" s="50" t="str">
        <f>'Д2'!A5</f>
        <v>4. Борнмут - Вест Хэм </v>
      </c>
      <c r="B33" s="46" t="str">
        <f>'Д2'!B5</f>
        <v>Х2</v>
      </c>
      <c r="C33" s="46">
        <f>'Д2'!C5</f>
        <v>2</v>
      </c>
      <c r="D33" s="47">
        <f>'Д2'!D5</f>
        <v>2</v>
      </c>
      <c r="E33" s="47">
        <f>'Д2'!E5</f>
        <v>2</v>
      </c>
      <c r="F33" s="46" t="str">
        <f>'Д2'!F5</f>
        <v>Х</v>
      </c>
      <c r="G33" s="46">
        <f>'Д2'!G5</f>
        <v>1</v>
      </c>
      <c r="H33" s="47">
        <f>'Д2'!H5</f>
        <v>1</v>
      </c>
      <c r="I33" s="47">
        <f>'Д2'!I5</f>
        <v>1</v>
      </c>
      <c r="J33" s="46">
        <f>'Д2'!J5</f>
        <v>2</v>
      </c>
      <c r="K33" s="46">
        <f>'Д2'!K5</f>
        <v>2</v>
      </c>
      <c r="L33" s="69">
        <f>'Д2'!L5</f>
        <v>1</v>
      </c>
    </row>
    <row r="34" spans="1:16" ht="12.75">
      <c r="A34" s="50" t="str">
        <f>'Д2'!A6</f>
        <v>5. Халл Сити - Суонси </v>
      </c>
      <c r="B34" s="46" t="str">
        <f>'Д2'!B6</f>
        <v>Х</v>
      </c>
      <c r="C34" s="46" t="str">
        <f>'Д2'!C6</f>
        <v>Х</v>
      </c>
      <c r="D34" s="47">
        <f>'Д2'!D6</f>
        <v>1</v>
      </c>
      <c r="E34" s="47">
        <f>'Д2'!E6</f>
        <v>2</v>
      </c>
      <c r="F34" s="46">
        <f>'Д2'!F6</f>
        <v>1</v>
      </c>
      <c r="G34" s="46">
        <f>'Д2'!G6</f>
        <v>1</v>
      </c>
      <c r="H34" s="47">
        <f>'Д2'!H6</f>
        <v>1</v>
      </c>
      <c r="I34" s="47">
        <f>'Д2'!I6</f>
        <v>1</v>
      </c>
      <c r="J34" s="46">
        <f>'Д2'!J6</f>
        <v>1</v>
      </c>
      <c r="K34" s="46">
        <f>'Д2'!K6</f>
        <v>1</v>
      </c>
      <c r="L34" s="69">
        <f>'Д2'!L6</f>
        <v>1</v>
      </c>
      <c r="P34" s="6"/>
    </row>
    <row r="35" spans="1:12" ht="12.75">
      <c r="A35" s="50" t="str">
        <f>'Д2'!A7</f>
        <v>6. Ингольштадт - Кёльн </v>
      </c>
      <c r="B35" s="46">
        <f>'Д2'!B7</f>
        <v>2</v>
      </c>
      <c r="C35" s="46">
        <f>'Д2'!C7</f>
        <v>2</v>
      </c>
      <c r="D35" s="47">
        <f>'Д2'!D7</f>
        <v>2</v>
      </c>
      <c r="E35" s="47">
        <f>'Д2'!E7</f>
        <v>2</v>
      </c>
      <c r="F35" s="46">
        <f>'Д2'!F7</f>
        <v>1</v>
      </c>
      <c r="G35" s="46">
        <f>'Д2'!G7</f>
        <v>2</v>
      </c>
      <c r="H35" s="47" t="str">
        <f>'Д2'!H7</f>
        <v>Х</v>
      </c>
      <c r="I35" s="47">
        <f>'Д2'!I7</f>
        <v>2</v>
      </c>
      <c r="J35" s="46">
        <f>'Д2'!J7</f>
        <v>2</v>
      </c>
      <c r="K35" s="46">
        <f>'Д2'!K7</f>
        <v>1</v>
      </c>
      <c r="L35" s="69" t="str">
        <f>'Д2'!L7</f>
        <v>Х</v>
      </c>
    </row>
    <row r="36" spans="1:12" ht="12.75">
      <c r="A36" s="50" t="str">
        <f>'Д2'!A8</f>
        <v>7. Малага - Алавес </v>
      </c>
      <c r="B36" s="46">
        <f>'Д2'!B8</f>
        <v>2</v>
      </c>
      <c r="C36" s="46">
        <f>'Д2'!C8</f>
        <v>1</v>
      </c>
      <c r="D36" s="47">
        <f>'Д2'!D8</f>
        <v>1</v>
      </c>
      <c r="E36" s="47" t="str">
        <f>'Д2'!E8</f>
        <v>Х</v>
      </c>
      <c r="F36" s="46">
        <f>'Д2'!F8</f>
        <v>1</v>
      </c>
      <c r="G36" s="46">
        <f>'Д2'!G8</f>
        <v>1</v>
      </c>
      <c r="H36" s="47">
        <f>'Д2'!H8</f>
        <v>1</v>
      </c>
      <c r="I36" s="47">
        <f>'Д2'!I8</f>
        <v>1</v>
      </c>
      <c r="J36" s="46">
        <f>'Д2'!J8</f>
        <v>1</v>
      </c>
      <c r="K36" s="46">
        <f>'Д2'!K8</f>
        <v>1</v>
      </c>
      <c r="L36" s="69">
        <f>'Д2'!L8</f>
        <v>2</v>
      </c>
    </row>
    <row r="37" spans="1:12" ht="12.75">
      <c r="A37" s="50" t="str">
        <f>'Д2'!A9</f>
        <v>8. Монпелье - Нант </v>
      </c>
      <c r="B37" s="46" t="str">
        <f>'Д2'!B9</f>
        <v>Х</v>
      </c>
      <c r="C37" s="46">
        <f>'Д2'!C9</f>
        <v>1</v>
      </c>
      <c r="D37" s="47">
        <f>'Д2'!D9</f>
        <v>1</v>
      </c>
      <c r="E37" s="47">
        <f>'Д2'!E9</f>
        <v>1</v>
      </c>
      <c r="F37" s="46" t="str">
        <f>'Д2'!F9</f>
        <v>Х</v>
      </c>
      <c r="G37" s="46">
        <f>'Д2'!G9</f>
        <v>1</v>
      </c>
      <c r="H37" s="47">
        <f>'Д2'!H9</f>
        <v>1</v>
      </c>
      <c r="I37" s="47">
        <f>'Д2'!I9</f>
        <v>1</v>
      </c>
      <c r="J37" s="46">
        <f>'Д2'!J9</f>
        <v>1</v>
      </c>
      <c r="K37" s="46">
        <f>'Д2'!K9</f>
        <v>1</v>
      </c>
      <c r="L37" s="70">
        <f>'Д2'!L9</f>
        <v>2</v>
      </c>
    </row>
    <row r="38" spans="1:12" ht="12.75">
      <c r="A38" s="50" t="str">
        <f>'Д2'!A10</f>
        <v>9. Нанси - Лилль </v>
      </c>
      <c r="B38" s="46" t="str">
        <f>'Д2'!B10</f>
        <v>Х</v>
      </c>
      <c r="C38" s="46">
        <f>'Д2'!C10</f>
        <v>1</v>
      </c>
      <c r="D38" s="47">
        <f>'Д2'!D10</f>
        <v>2</v>
      </c>
      <c r="E38" s="47">
        <f>'Д2'!E10</f>
        <v>2</v>
      </c>
      <c r="F38" s="46">
        <f>'Д2'!F10</f>
        <v>1</v>
      </c>
      <c r="G38" s="46" t="str">
        <f>'Д2'!G10</f>
        <v>Х</v>
      </c>
      <c r="H38" s="47">
        <f>'Д2'!H10</f>
        <v>1</v>
      </c>
      <c r="I38" s="47">
        <f>'Д2'!I10</f>
        <v>1</v>
      </c>
      <c r="J38" s="46">
        <f>'Д2'!J10</f>
        <v>2</v>
      </c>
      <c r="K38" s="48" t="str">
        <f>'Д2'!K10</f>
        <v>Х</v>
      </c>
      <c r="L38" s="69">
        <f>'Д2'!L10</f>
        <v>2</v>
      </c>
    </row>
    <row r="39" spans="1:12" ht="12.75">
      <c r="A39" s="50" t="str">
        <f>'Д2'!A11</f>
        <v>10. Дженоа - Сампдория </v>
      </c>
      <c r="B39" s="46">
        <f>'Д2'!B11</f>
        <v>2</v>
      </c>
      <c r="C39" s="46" t="str">
        <f>'Д2'!C11</f>
        <v>Х</v>
      </c>
      <c r="D39" s="47">
        <f>'Д2'!D11</f>
        <v>2</v>
      </c>
      <c r="E39" s="47">
        <f>'Д2'!E11</f>
        <v>1</v>
      </c>
      <c r="F39" s="46" t="str">
        <f>'Д2'!F11</f>
        <v>1Х</v>
      </c>
      <c r="G39" s="46">
        <f>'Д2'!G11</f>
        <v>2</v>
      </c>
      <c r="H39" s="47" t="str">
        <f>'Д2'!H11</f>
        <v>1Х</v>
      </c>
      <c r="I39" s="47">
        <f>'Д2'!I11</f>
        <v>1</v>
      </c>
      <c r="J39" s="49">
        <f>'Д2'!J11</f>
        <v>2</v>
      </c>
      <c r="K39" s="46">
        <f>'Д2'!K11</f>
        <v>2</v>
      </c>
      <c r="L39" s="69">
        <f>'Д2'!L11</f>
        <v>2</v>
      </c>
    </row>
    <row r="40" spans="1:12" ht="12.75">
      <c r="A40" s="41" t="str">
        <f>'Д2'!A12</f>
        <v>Угадано </v>
      </c>
      <c r="B40" s="42">
        <f>'Д2'!B12</f>
        <v>3</v>
      </c>
      <c r="C40" s="42">
        <f>'Д2'!C12</f>
        <v>1</v>
      </c>
      <c r="D40" s="43">
        <f>'Д2'!D12</f>
        <v>5</v>
      </c>
      <c r="E40" s="43">
        <f>'Д2'!E12</f>
        <v>2</v>
      </c>
      <c r="F40" s="42">
        <f>'Д2'!F12</f>
        <v>3</v>
      </c>
      <c r="G40" s="42">
        <f>'Д2'!G12</f>
        <v>4</v>
      </c>
      <c r="H40" s="43">
        <f>'Д2'!H12</f>
        <v>4</v>
      </c>
      <c r="I40" s="43">
        <f>'Д2'!I12</f>
        <v>4</v>
      </c>
      <c r="J40" s="42">
        <f>'Д2'!J12</f>
        <v>5</v>
      </c>
      <c r="K40" s="45">
        <f>'Д2'!K12</f>
        <v>4</v>
      </c>
      <c r="L40" s="2"/>
    </row>
    <row r="41" spans="1:12" ht="12.75">
      <c r="A41" s="41" t="str">
        <f>'Д2'!A13</f>
        <v>Счёт</v>
      </c>
      <c r="B41" s="82" t="str">
        <f>'Д2'!B13</f>
        <v>2-0</v>
      </c>
      <c r="C41" s="82"/>
      <c r="D41" s="83" t="str">
        <f>'Д2'!D13</f>
        <v>4-1</v>
      </c>
      <c r="E41" s="83"/>
      <c r="F41" s="82" t="str">
        <f>'Д2'!F13</f>
        <v>1-2</v>
      </c>
      <c r="G41" s="82"/>
      <c r="H41" s="83" t="str">
        <f>'Д2'!H13</f>
        <v>1-1</v>
      </c>
      <c r="I41" s="83"/>
      <c r="J41" s="82" t="str">
        <f>'Д2'!J13</f>
        <v>2-1</v>
      </c>
      <c r="K41" s="84"/>
      <c r="L41" s="1"/>
    </row>
    <row r="43" spans="1:12" ht="12.75">
      <c r="A43" s="43" t="str">
        <f>'Д2'!A15</f>
        <v>Д2. 4 тур. 12.03. </v>
      </c>
      <c r="B43" s="42" t="str">
        <f>'Д2'!B15</f>
        <v>Атл</v>
      </c>
      <c r="C43" s="42" t="str">
        <f>'Д2'!C15</f>
        <v>Лид</v>
      </c>
      <c r="D43" s="43" t="str">
        <f>'Д2'!D15</f>
        <v>М.Ю</v>
      </c>
      <c r="E43" s="43" t="str">
        <f>'Д2'!E15</f>
        <v>Гел</v>
      </c>
      <c r="F43" s="42" t="str">
        <f>'Д2'!F15</f>
        <v>Шах</v>
      </c>
      <c r="G43" s="42" t="str">
        <f>'Д2'!G15</f>
        <v>Арс</v>
      </c>
      <c r="H43" s="43" t="str">
        <f>'Д2'!H15</f>
        <v>Нью</v>
      </c>
      <c r="I43" s="43" t="str">
        <f>'Д2'!I15</f>
        <v>Мил</v>
      </c>
      <c r="J43" s="42" t="str">
        <f>'Д2'!J15</f>
        <v>Бор</v>
      </c>
      <c r="K43" s="42" t="str">
        <f>'Д2'!K15</f>
        <v>ПСЖ</v>
      </c>
      <c r="L43" s="66" t="str">
        <f>'Д2'!L15</f>
        <v>Рез</v>
      </c>
    </row>
    <row r="44" spans="1:12" ht="12.75">
      <c r="A44" s="50" t="str">
        <f>'Д2'!A16</f>
        <v>1. Реал СС - Атлетик </v>
      </c>
      <c r="B44" s="46" t="str">
        <f>'Д2'!B16</f>
        <v>Х</v>
      </c>
      <c r="C44" s="46">
        <f>'Д2'!C16</f>
        <v>1</v>
      </c>
      <c r="D44" s="47">
        <f>'Д2'!D16</f>
        <v>1</v>
      </c>
      <c r="E44" s="47">
        <f>'Д2'!E16</f>
        <v>2</v>
      </c>
      <c r="F44" s="46">
        <f>'Д2'!F16</f>
        <v>12</v>
      </c>
      <c r="G44" s="46">
        <f>'Д2'!G16</f>
        <v>1</v>
      </c>
      <c r="H44" s="47" t="str">
        <f>'Д2'!H16</f>
        <v>Х</v>
      </c>
      <c r="I44" s="47">
        <f>'Д2'!I16</f>
        <v>2</v>
      </c>
      <c r="J44" s="46">
        <f>'Д2'!J16</f>
        <v>1</v>
      </c>
      <c r="K44" s="46">
        <f>'Д2'!K16</f>
        <v>1</v>
      </c>
      <c r="L44" s="69">
        <f>'Д2'!L16</f>
        <v>2</v>
      </c>
    </row>
    <row r="45" spans="1:12" ht="12.75">
      <c r="A45" s="50" t="str">
        <f>'Д2'!A17</f>
        <v>2. Сассуоло - Болонья </v>
      </c>
      <c r="B45" s="46">
        <f>'Д2'!B17</f>
        <v>1</v>
      </c>
      <c r="C45" s="46">
        <f>'Д2'!C17</f>
        <v>1</v>
      </c>
      <c r="D45" s="47">
        <f>'Д2'!D17</f>
        <v>1</v>
      </c>
      <c r="E45" s="47">
        <f>'Д2'!E17</f>
        <v>1</v>
      </c>
      <c r="F45" s="46">
        <f>'Д2'!F17</f>
        <v>1</v>
      </c>
      <c r="G45" s="46">
        <f>'Д2'!G17</f>
        <v>1</v>
      </c>
      <c r="H45" s="47" t="str">
        <f>'Д2'!H17</f>
        <v>2Х</v>
      </c>
      <c r="I45" s="47">
        <f>'Д2'!I17</f>
        <v>2</v>
      </c>
      <c r="J45" s="46" t="str">
        <f>'Д2'!J17</f>
        <v>2Х</v>
      </c>
      <c r="K45" s="46">
        <f>'Д2'!K17</f>
        <v>1</v>
      </c>
      <c r="L45" s="69">
        <f>'Д2'!L17</f>
        <v>2</v>
      </c>
    </row>
    <row r="46" spans="1:12" ht="12.75">
      <c r="A46" s="50" t="str">
        <f>'Д2'!A18</f>
        <v>3. Виллем - Зволле </v>
      </c>
      <c r="B46" s="46">
        <f>'Д2'!B18</f>
        <v>1</v>
      </c>
      <c r="C46" s="46" t="str">
        <f>'Д2'!C18</f>
        <v>Х</v>
      </c>
      <c r="D46" s="47">
        <f>'Д2'!D18</f>
        <v>1</v>
      </c>
      <c r="E46" s="47">
        <f>'Д2'!E18</f>
        <v>1</v>
      </c>
      <c r="F46" s="46">
        <f>'Д2'!F18</f>
        <v>1</v>
      </c>
      <c r="G46" s="46">
        <f>'Д2'!G18</f>
        <v>1</v>
      </c>
      <c r="H46" s="47">
        <f>'Д2'!H18</f>
        <v>1</v>
      </c>
      <c r="I46" s="47">
        <f>'Д2'!I18</f>
        <v>1</v>
      </c>
      <c r="J46" s="46">
        <f>'Д2'!J18</f>
        <v>1</v>
      </c>
      <c r="K46" s="46">
        <f>'Д2'!K18</f>
        <v>1</v>
      </c>
      <c r="L46" s="69">
        <f>'Д2'!L18</f>
        <v>1</v>
      </c>
    </row>
    <row r="47" spans="1:12" ht="12.75">
      <c r="A47" s="50" t="str">
        <f>'Д2'!A19</f>
        <v>4. Рода - Гронингем </v>
      </c>
      <c r="B47" s="46">
        <f>'Д2'!B19</f>
        <v>1</v>
      </c>
      <c r="C47" s="46">
        <f>'Д2'!C19</f>
        <v>2</v>
      </c>
      <c r="D47" s="47">
        <f>'Д2'!D19</f>
        <v>2</v>
      </c>
      <c r="E47" s="47">
        <f>'Д2'!E19</f>
        <v>1</v>
      </c>
      <c r="F47" s="46">
        <f>'Д2'!F19</f>
        <v>1</v>
      </c>
      <c r="G47" s="46">
        <f>'Д2'!G19</f>
        <v>1</v>
      </c>
      <c r="H47" s="47">
        <f>'Д2'!H19</f>
        <v>1</v>
      </c>
      <c r="I47" s="47">
        <f>'Д2'!I19</f>
        <v>1</v>
      </c>
      <c r="J47" s="46">
        <f>'Д2'!J19</f>
        <v>1</v>
      </c>
      <c r="K47" s="46">
        <f>'Д2'!K19</f>
        <v>2</v>
      </c>
      <c r="L47" s="69">
        <f>'Д2'!L19</f>
        <v>1</v>
      </c>
    </row>
    <row r="48" spans="1:12" ht="12.75">
      <c r="A48" s="50" t="str">
        <f>'Д2'!A20</f>
        <v>5. Кьево - Эмполи </v>
      </c>
      <c r="B48" s="46">
        <f>'Д2'!B20</f>
        <v>2</v>
      </c>
      <c r="C48" s="46">
        <f>'Д2'!C20</f>
        <v>1</v>
      </c>
      <c r="D48" s="47">
        <f>'Д2'!D20</f>
        <v>1</v>
      </c>
      <c r="E48" s="47">
        <f>'Д2'!E20</f>
        <v>1</v>
      </c>
      <c r="F48" s="46">
        <f>'Д2'!F20</f>
        <v>1</v>
      </c>
      <c r="G48" s="46">
        <f>'Д2'!G20</f>
        <v>1</v>
      </c>
      <c r="H48" s="47">
        <f>'Д2'!H20</f>
        <v>1</v>
      </c>
      <c r="I48" s="47">
        <f>'Д2'!I20</f>
        <v>1</v>
      </c>
      <c r="J48" s="46">
        <f>'Д2'!J20</f>
        <v>1</v>
      </c>
      <c r="K48" s="46">
        <f>'Д2'!K20</f>
        <v>1</v>
      </c>
      <c r="L48" s="69">
        <f>'Д2'!L20</f>
        <v>1</v>
      </c>
    </row>
    <row r="49" spans="1:12" ht="12.75">
      <c r="A49" s="50" t="str">
        <f>'Д2'!A21</f>
        <v>6. Пескара - Удинезе </v>
      </c>
      <c r="B49" s="46">
        <f>'Д2'!B21</f>
        <v>2</v>
      </c>
      <c r="C49" s="46">
        <f>'Д2'!C21</f>
        <v>2</v>
      </c>
      <c r="D49" s="47">
        <f>'Д2'!D21</f>
        <v>2</v>
      </c>
      <c r="E49" s="47" t="str">
        <f>'Д2'!E21</f>
        <v>Х</v>
      </c>
      <c r="F49" s="46">
        <f>'Д2'!F21</f>
        <v>1</v>
      </c>
      <c r="G49" s="46">
        <f>'Д2'!G21</f>
        <v>1</v>
      </c>
      <c r="H49" s="47">
        <f>'Д2'!H21</f>
        <v>2</v>
      </c>
      <c r="I49" s="47">
        <f>'Д2'!I21</f>
        <v>2</v>
      </c>
      <c r="J49" s="46">
        <f>'Д2'!J21</f>
        <v>2</v>
      </c>
      <c r="K49" s="46">
        <f>'Д2'!K21</f>
        <v>2</v>
      </c>
      <c r="L49" s="69">
        <f>'Д2'!L21</f>
        <v>2</v>
      </c>
    </row>
    <row r="50" spans="1:12" ht="12.75">
      <c r="A50" s="50" t="str">
        <f>'Д2'!A22</f>
        <v>7. Ростов - Терек </v>
      </c>
      <c r="B50" s="46" t="str">
        <f>'Д2'!B22</f>
        <v>Х</v>
      </c>
      <c r="C50" s="46">
        <f>'Д2'!C22</f>
        <v>1</v>
      </c>
      <c r="D50" s="47" t="str">
        <f>'Д2'!D22</f>
        <v>Х</v>
      </c>
      <c r="E50" s="47">
        <f>'Д2'!E22</f>
        <v>1</v>
      </c>
      <c r="F50" s="46">
        <f>'Д2'!F22</f>
        <v>1</v>
      </c>
      <c r="G50" s="46">
        <f>'Д2'!G22</f>
        <v>1</v>
      </c>
      <c r="H50" s="47">
        <f>'Д2'!H22</f>
        <v>1</v>
      </c>
      <c r="I50" s="47" t="str">
        <f>'Д2'!I22</f>
        <v>Х</v>
      </c>
      <c r="J50" s="46">
        <f>'Д2'!J22</f>
        <v>1</v>
      </c>
      <c r="K50" s="46">
        <f>'Д2'!K22</f>
        <v>1</v>
      </c>
      <c r="L50" s="69" t="str">
        <f>'Д2'!L22</f>
        <v>Х</v>
      </c>
    </row>
    <row r="51" spans="1:12" ht="12.75">
      <c r="A51" s="50" t="str">
        <f>'Д2'!A23</f>
        <v>8. Боавишта - Маритиму </v>
      </c>
      <c r="B51" s="46" t="str">
        <f>'Д2'!B23</f>
        <v>1Х</v>
      </c>
      <c r="C51" s="46">
        <f>'Д2'!C23</f>
        <v>2</v>
      </c>
      <c r="D51" s="47" t="str">
        <f>'Д2'!D23</f>
        <v>Х</v>
      </c>
      <c r="E51" s="47">
        <f>'Д2'!E23</f>
        <v>1</v>
      </c>
      <c r="F51" s="46">
        <f>'Д2'!F23</f>
        <v>1</v>
      </c>
      <c r="G51" s="46">
        <f>'Д2'!G23</f>
        <v>1</v>
      </c>
      <c r="H51" s="47">
        <f>'Д2'!H23</f>
        <v>1</v>
      </c>
      <c r="I51" s="47">
        <f>'Д2'!I23</f>
        <v>1</v>
      </c>
      <c r="J51" s="46">
        <f>'Д2'!J23</f>
        <v>1</v>
      </c>
      <c r="K51" s="46">
        <f>'Д2'!K23</f>
        <v>1</v>
      </c>
      <c r="L51" s="69">
        <f>'Д2'!L23</f>
        <v>1</v>
      </c>
    </row>
    <row r="52" spans="1:12" ht="12.75">
      <c r="A52" s="50" t="str">
        <f>'Д2'!A24</f>
        <v>9. Гамбург - Боруссия М </v>
      </c>
      <c r="B52" s="46">
        <f>'Д2'!B24</f>
        <v>2</v>
      </c>
      <c r="C52" s="46">
        <f>'Д2'!C24</f>
        <v>2</v>
      </c>
      <c r="D52" s="47">
        <f>'Д2'!D24</f>
        <v>12</v>
      </c>
      <c r="E52" s="47">
        <f>'Д2'!E24</f>
        <v>1</v>
      </c>
      <c r="F52" s="46">
        <f>'Д2'!F24</f>
        <v>1</v>
      </c>
      <c r="G52" s="46">
        <f>'Д2'!G24</f>
        <v>1</v>
      </c>
      <c r="H52" s="47" t="str">
        <f>'Д2'!H24</f>
        <v>Х</v>
      </c>
      <c r="I52" s="47">
        <f>'Д2'!I24</f>
        <v>2</v>
      </c>
      <c r="J52" s="46">
        <f>'Д2'!J24</f>
        <v>1</v>
      </c>
      <c r="K52" s="46">
        <f>'Д2'!K24</f>
        <v>2</v>
      </c>
      <c r="L52" s="70">
        <f>'Д2'!L24</f>
        <v>1</v>
      </c>
    </row>
    <row r="53" spans="1:12" ht="12.75">
      <c r="A53" s="50" t="str">
        <f>'Д2'!A25</f>
        <v>10. Сельта - Вильяреал </v>
      </c>
      <c r="B53" s="46" t="str">
        <f>'Д2'!B25</f>
        <v>Х</v>
      </c>
      <c r="C53" s="46">
        <f>'Д2'!C25</f>
        <v>2</v>
      </c>
      <c r="D53" s="47" t="str">
        <f>'Д2'!D25</f>
        <v>Х</v>
      </c>
      <c r="E53" s="47">
        <f>'Д2'!E25</f>
        <v>2</v>
      </c>
      <c r="F53" s="46">
        <f>'Д2'!F25</f>
        <v>1</v>
      </c>
      <c r="G53" s="46">
        <f>'Д2'!G25</f>
        <v>1</v>
      </c>
      <c r="H53" s="47">
        <f>'Д2'!H25</f>
        <v>1</v>
      </c>
      <c r="I53" s="47">
        <f>'Д2'!I25</f>
        <v>1</v>
      </c>
      <c r="J53" s="46">
        <f>'Д2'!J25</f>
        <v>1</v>
      </c>
      <c r="K53" s="48" t="str">
        <f>'Д2'!K25</f>
        <v>Х</v>
      </c>
      <c r="L53" s="69">
        <f>'Д2'!L25</f>
        <v>2</v>
      </c>
    </row>
    <row r="54" spans="1:12" ht="12.75">
      <c r="A54" s="41" t="str">
        <f>'Д2'!A26</f>
        <v>Угадано </v>
      </c>
      <c r="B54" s="42">
        <f>'Д2'!B26</f>
        <v>5</v>
      </c>
      <c r="C54" s="42">
        <f>'Д2'!C26</f>
        <v>3</v>
      </c>
      <c r="D54" s="43">
        <f>'Д2'!D26</f>
        <v>5</v>
      </c>
      <c r="E54" s="43">
        <f>'Д2'!E26</f>
        <v>7</v>
      </c>
      <c r="F54" s="42">
        <f>'Д2'!F26</f>
        <v>6</v>
      </c>
      <c r="G54" s="42">
        <f>'Д2'!G26</f>
        <v>5</v>
      </c>
      <c r="H54" s="43">
        <f>'Д2'!H26</f>
        <v>6</v>
      </c>
      <c r="I54" s="43">
        <f>'Д2'!I26</f>
        <v>8</v>
      </c>
      <c r="J54" s="44">
        <f>'Д2'!J26</f>
        <v>7</v>
      </c>
      <c r="K54" s="42">
        <f>'Д2'!K26</f>
        <v>4</v>
      </c>
      <c r="L54" s="2"/>
    </row>
    <row r="55" spans="1:12" ht="12.75">
      <c r="A55" s="41" t="str">
        <f>'Д2'!A27</f>
        <v>Счёт</v>
      </c>
      <c r="B55" s="82" t="str">
        <f>'Д2'!B27</f>
        <v>4-2</v>
      </c>
      <c r="C55" s="82"/>
      <c r="D55" s="83" t="str">
        <f>'Д2'!D27</f>
        <v>2-4</v>
      </c>
      <c r="E55" s="83"/>
      <c r="F55" s="82" t="str">
        <f>'Д2'!F27</f>
        <v>1-0</v>
      </c>
      <c r="G55" s="82"/>
      <c r="H55" s="83" t="str">
        <f>'Д2'!H27</f>
        <v>0-2</v>
      </c>
      <c r="I55" s="83"/>
      <c r="J55" s="82" t="str">
        <f>'Д2'!J27</f>
        <v>3-0</v>
      </c>
      <c r="K55" s="84"/>
      <c r="L55" s="1"/>
    </row>
    <row r="57" spans="1:8" ht="12.75">
      <c r="A57" s="43" t="str">
        <f>'Д3'!A1</f>
        <v>Д3. 3 тур. 11.03. </v>
      </c>
      <c r="B57" s="42" t="str">
        <f>'Д3'!B1</f>
        <v>Аяк</v>
      </c>
      <c r="C57" s="42" t="str">
        <f>'Д3'!C1</f>
        <v>Инт</v>
      </c>
      <c r="D57" s="43" t="str">
        <f>'Д3'!D1</f>
        <v>Лил</v>
      </c>
      <c r="E57" s="43" t="str">
        <f>'Д3'!E1</f>
        <v>Бар</v>
      </c>
      <c r="F57" s="42" t="str">
        <f>'Д3'!F1</f>
        <v>Г.Р</v>
      </c>
      <c r="G57" s="42" t="str">
        <f>'Д3'!G1</f>
        <v>Чит</v>
      </c>
      <c r="H57" s="71" t="str">
        <f>'Д3'!H1</f>
        <v>Рез</v>
      </c>
    </row>
    <row r="58" spans="1:8" ht="12.75">
      <c r="A58" s="50" t="str">
        <f>'Д3'!A2</f>
        <v>1. Уфа - Крылья Советов </v>
      </c>
      <c r="B58" s="46" t="str">
        <f>'Д3'!B2</f>
        <v>Х</v>
      </c>
      <c r="C58" s="46">
        <f>'Д3'!C2</f>
        <v>2</v>
      </c>
      <c r="D58" s="47">
        <f>'Д3'!D2</f>
        <v>1</v>
      </c>
      <c r="E58" s="47">
        <f>'Д3'!E2</f>
        <v>1</v>
      </c>
      <c r="F58" s="46">
        <f>'Д3'!F2</f>
        <v>2</v>
      </c>
      <c r="G58" s="46">
        <f>'Д3'!G2</f>
        <v>1</v>
      </c>
      <c r="H58" s="67">
        <f>'Д3'!H2</f>
        <v>1</v>
      </c>
    </row>
    <row r="59" spans="1:8" ht="12.75">
      <c r="A59" s="50" t="str">
        <f>'Д3'!A3</f>
        <v>2. Дармштадт - Майнц </v>
      </c>
      <c r="B59" s="46" t="str">
        <f>'Д3'!B3</f>
        <v>Х</v>
      </c>
      <c r="C59" s="46">
        <f>'Д3'!C3</f>
        <v>2</v>
      </c>
      <c r="D59" s="47">
        <f>'Д3'!D3</f>
        <v>2</v>
      </c>
      <c r="E59" s="47">
        <f>'Д3'!E3</f>
        <v>1</v>
      </c>
      <c r="F59" s="46">
        <f>'Д3'!F3</f>
        <v>1</v>
      </c>
      <c r="G59" s="46">
        <f>'Д3'!G3</f>
        <v>1</v>
      </c>
      <c r="H59" s="67">
        <f>'Д3'!H3</f>
        <v>1</v>
      </c>
    </row>
    <row r="60" spans="1:8" ht="12.75">
      <c r="A60" s="50" t="str">
        <f>'Д3'!A4</f>
        <v>3. Фрайбург - Хоффенхайм </v>
      </c>
      <c r="B60" s="46" t="str">
        <f>'Д3'!B4</f>
        <v>1Х</v>
      </c>
      <c r="C60" s="46">
        <f>'Д3'!C4</f>
        <v>2</v>
      </c>
      <c r="D60" s="47" t="str">
        <f>'Д3'!D4</f>
        <v>Х</v>
      </c>
      <c r="E60" s="47">
        <f>'Д3'!E4</f>
        <v>2</v>
      </c>
      <c r="F60" s="46">
        <f>'Д3'!F4</f>
        <v>2</v>
      </c>
      <c r="G60" s="46" t="str">
        <f>'Д3'!G4</f>
        <v>Х</v>
      </c>
      <c r="H60" s="67" t="str">
        <f>'Д3'!H4</f>
        <v>Х</v>
      </c>
    </row>
    <row r="61" spans="1:8" ht="12.75">
      <c r="A61" s="50" t="str">
        <f>'Д3'!A5</f>
        <v>4. Борнмут - Вест Хэм </v>
      </c>
      <c r="B61" s="46">
        <f>'Д3'!B5</f>
        <v>1</v>
      </c>
      <c r="C61" s="46">
        <f>'Д3'!C5</f>
        <v>2</v>
      </c>
      <c r="D61" s="47" t="str">
        <f>'Д3'!D5</f>
        <v>Х</v>
      </c>
      <c r="E61" s="47">
        <f>'Д3'!E5</f>
        <v>1</v>
      </c>
      <c r="F61" s="46">
        <f>'Д3'!F5</f>
        <v>1</v>
      </c>
      <c r="G61" s="46">
        <f>'Д3'!G5</f>
        <v>1</v>
      </c>
      <c r="H61" s="67">
        <f>'Д3'!H5</f>
        <v>1</v>
      </c>
    </row>
    <row r="62" spans="1:8" ht="12.75">
      <c r="A62" s="50" t="str">
        <f>'Д3'!A6</f>
        <v>5. Халл Сити - Суонси </v>
      </c>
      <c r="B62" s="46">
        <f>'Д3'!B6</f>
        <v>1</v>
      </c>
      <c r="C62" s="46">
        <f>'Д3'!C6</f>
        <v>1</v>
      </c>
      <c r="D62" s="47">
        <f>'Д3'!D6</f>
        <v>1</v>
      </c>
      <c r="E62" s="47">
        <f>'Д3'!E6</f>
        <v>1</v>
      </c>
      <c r="F62" s="46">
        <f>'Д3'!F6</f>
        <v>12</v>
      </c>
      <c r="G62" s="46">
        <f>'Д3'!G6</f>
        <v>1</v>
      </c>
      <c r="H62" s="67">
        <f>'Д3'!H6</f>
        <v>1</v>
      </c>
    </row>
    <row r="63" spans="1:8" ht="12.75">
      <c r="A63" s="50" t="str">
        <f>'Д3'!A7</f>
        <v>6. Ингольштадт - Кёльн </v>
      </c>
      <c r="B63" s="46">
        <f>'Д3'!B7</f>
        <v>1</v>
      </c>
      <c r="C63" s="46">
        <f>'Д3'!C7</f>
        <v>1</v>
      </c>
      <c r="D63" s="47">
        <f>'Д3'!D7</f>
        <v>2</v>
      </c>
      <c r="E63" s="47">
        <f>'Д3'!E7</f>
        <v>1</v>
      </c>
      <c r="F63" s="46">
        <f>'Д3'!F7</f>
        <v>1</v>
      </c>
      <c r="G63" s="46" t="str">
        <f>'Д3'!G7</f>
        <v>Х</v>
      </c>
      <c r="H63" s="67" t="str">
        <f>'Д3'!H7</f>
        <v>Х</v>
      </c>
    </row>
    <row r="64" spans="1:8" ht="12.75">
      <c r="A64" s="50" t="str">
        <f>'Д3'!A8</f>
        <v>7. Малага - Алавес </v>
      </c>
      <c r="B64" s="46">
        <f>'Д3'!B8</f>
        <v>1</v>
      </c>
      <c r="C64" s="46">
        <f>'Д3'!C8</f>
        <v>1</v>
      </c>
      <c r="D64" s="47" t="str">
        <f>'Д3'!D8</f>
        <v>Х</v>
      </c>
      <c r="E64" s="47">
        <f>'Д3'!E8</f>
        <v>1</v>
      </c>
      <c r="F64" s="46">
        <f>'Д3'!F8</f>
        <v>2</v>
      </c>
      <c r="G64" s="46">
        <f>'Д3'!G8</f>
        <v>1</v>
      </c>
      <c r="H64" s="67">
        <f>'Д3'!H8</f>
        <v>2</v>
      </c>
    </row>
    <row r="65" spans="1:8" ht="12.75">
      <c r="A65" s="50" t="str">
        <f>'Д3'!A9</f>
        <v>8. Монпелье - Нант </v>
      </c>
      <c r="B65" s="46">
        <f>'Д3'!B9</f>
        <v>1</v>
      </c>
      <c r="C65" s="46">
        <f>'Д3'!C9</f>
        <v>2</v>
      </c>
      <c r="D65" s="47" t="str">
        <f>'Д3'!D9</f>
        <v>Х1</v>
      </c>
      <c r="E65" s="47">
        <f>'Д3'!E9</f>
        <v>1</v>
      </c>
      <c r="F65" s="46">
        <f>'Д3'!F9</f>
        <v>1</v>
      </c>
      <c r="G65" s="46">
        <f>'Д3'!G9</f>
        <v>2</v>
      </c>
      <c r="H65" s="67">
        <f>'Д3'!H9</f>
        <v>2</v>
      </c>
    </row>
    <row r="66" spans="1:8" ht="12.75">
      <c r="A66" s="50" t="str">
        <f>'Д3'!A10</f>
        <v>9. Нанси - Лилль </v>
      </c>
      <c r="B66" s="46">
        <f>'Д3'!B10</f>
        <v>1</v>
      </c>
      <c r="C66" s="46">
        <f>'Д3'!C10</f>
        <v>2</v>
      </c>
      <c r="D66" s="47" t="str">
        <f>'Д3'!D10</f>
        <v>Х</v>
      </c>
      <c r="E66" s="47">
        <f>'Д3'!E10</f>
        <v>1</v>
      </c>
      <c r="F66" s="46">
        <f>'Д3'!F10</f>
        <v>1</v>
      </c>
      <c r="G66" s="46" t="str">
        <f>'Д3'!G10</f>
        <v>Х</v>
      </c>
      <c r="H66" s="67">
        <f>'Д3'!H10</f>
        <v>2</v>
      </c>
    </row>
    <row r="67" spans="1:8" ht="12.75">
      <c r="A67" s="50" t="str">
        <f>'Д3'!A11</f>
        <v>10. Дженоа - Сампдория </v>
      </c>
      <c r="B67" s="46">
        <f>'Д3'!B11</f>
        <v>2</v>
      </c>
      <c r="C67" s="46">
        <f>'Д3'!C11</f>
        <v>1</v>
      </c>
      <c r="D67" s="47" t="str">
        <f>'Д3'!D11</f>
        <v>Х</v>
      </c>
      <c r="E67" s="47">
        <f>'Д3'!E11</f>
        <v>1</v>
      </c>
      <c r="F67" s="46" t="str">
        <f>'Д3'!F11</f>
        <v>Х</v>
      </c>
      <c r="G67" s="46">
        <f>'Д3'!G11</f>
        <v>2</v>
      </c>
      <c r="H67" s="67">
        <f>'Д3'!H11</f>
        <v>2</v>
      </c>
    </row>
    <row r="68" spans="1:8" ht="12.75">
      <c r="A68" s="41" t="str">
        <f>'Д3'!A12</f>
        <v>Угадано </v>
      </c>
      <c r="B68" s="42">
        <f>'Д3'!B12</f>
        <v>4</v>
      </c>
      <c r="C68" s="42">
        <f>'Д3'!C12</f>
        <v>3</v>
      </c>
      <c r="D68" s="43">
        <f>'Д3'!D12</f>
        <v>3</v>
      </c>
      <c r="E68" s="43">
        <f>'Д3'!E12</f>
        <v>4</v>
      </c>
      <c r="F68" s="42">
        <f>'Д3'!F12</f>
        <v>4</v>
      </c>
      <c r="G68" s="42">
        <f>'Д3'!G12</f>
        <v>8</v>
      </c>
      <c r="H68" s="53"/>
    </row>
    <row r="69" spans="1:8" ht="12.75">
      <c r="A69" s="41" t="str">
        <f>'Д3'!A13</f>
        <v>Счёт</v>
      </c>
      <c r="B69" s="82" t="str">
        <f>'Д3'!B13</f>
        <v>3-2</v>
      </c>
      <c r="C69" s="82"/>
      <c r="D69" s="83" t="str">
        <f>'Д3'!D13</f>
        <v>1-2</v>
      </c>
      <c r="E69" s="83"/>
      <c r="F69" s="82" t="str">
        <f>'Д3'!F13</f>
        <v>1-5</v>
      </c>
      <c r="G69" s="82"/>
      <c r="H69" s="53"/>
    </row>
    <row r="71" spans="1:8" ht="12.75">
      <c r="A71" s="43" t="str">
        <f>'Д3'!A15</f>
        <v>Д3. 4 тур. 12.03. </v>
      </c>
      <c r="B71" s="42" t="str">
        <f>'Д3'!B15</f>
        <v>Чит</v>
      </c>
      <c r="C71" s="42" t="str">
        <f>'Д3'!C15</f>
        <v>Аяк</v>
      </c>
      <c r="D71" s="43" t="str">
        <f>'Д3'!D15</f>
        <v>Инт</v>
      </c>
      <c r="E71" s="43" t="str">
        <f>'Д3'!E15</f>
        <v>Лил</v>
      </c>
      <c r="F71" s="42" t="str">
        <f>'Д3'!F15</f>
        <v>Бар</v>
      </c>
      <c r="G71" s="42" t="str">
        <f>'Д3'!G15</f>
        <v>Г.Р</v>
      </c>
      <c r="H71" s="66" t="str">
        <f>'Д3'!H15</f>
        <v>Рез</v>
      </c>
    </row>
    <row r="72" spans="1:8" ht="12.75">
      <c r="A72" s="50" t="str">
        <f>'Д3'!A16</f>
        <v>1. Реал СС - Атлетик </v>
      </c>
      <c r="B72" s="46">
        <f>'Д3'!B16</f>
        <v>1</v>
      </c>
      <c r="C72" s="46" t="str">
        <f>'Д3'!C16</f>
        <v>Х</v>
      </c>
      <c r="D72" s="47">
        <f>'Д3'!D16</f>
        <v>2</v>
      </c>
      <c r="E72" s="47">
        <f>'Д3'!E16</f>
        <v>1</v>
      </c>
      <c r="F72" s="46">
        <f>'Д3'!F16</f>
        <v>1</v>
      </c>
      <c r="G72" s="46">
        <f>'Д3'!G16</f>
        <v>1</v>
      </c>
      <c r="H72" s="69">
        <f>'Д3'!H16</f>
        <v>2</v>
      </c>
    </row>
    <row r="73" spans="1:8" ht="12.75">
      <c r="A73" s="50" t="str">
        <f>'Д3'!A17</f>
        <v>2. Сассуоло - Болонья </v>
      </c>
      <c r="B73" s="46" t="str">
        <f>'Д3'!B17</f>
        <v>Х</v>
      </c>
      <c r="C73" s="46">
        <f>'Д3'!C17</f>
        <v>1</v>
      </c>
      <c r="D73" s="47">
        <f>'Д3'!D17</f>
        <v>2</v>
      </c>
      <c r="E73" s="47">
        <f>'Д3'!E17</f>
        <v>1</v>
      </c>
      <c r="F73" s="46">
        <f>'Д3'!F17</f>
        <v>1</v>
      </c>
      <c r="G73" s="46">
        <f>'Д3'!G17</f>
        <v>1</v>
      </c>
      <c r="H73" s="69">
        <f>'Д3'!H17</f>
        <v>2</v>
      </c>
    </row>
    <row r="74" spans="1:8" ht="12.75">
      <c r="A74" s="50" t="str">
        <f>'Д3'!A18</f>
        <v>3. Виллем - Зволле </v>
      </c>
      <c r="B74" s="46">
        <f>'Д3'!B18</f>
        <v>1</v>
      </c>
      <c r="C74" s="46">
        <f>'Д3'!C18</f>
        <v>1</v>
      </c>
      <c r="D74" s="47">
        <f>'Д3'!D18</f>
        <v>21</v>
      </c>
      <c r="E74" s="47">
        <f>'Д3'!E18</f>
        <v>1</v>
      </c>
      <c r="F74" s="46">
        <f>'Д3'!F18</f>
        <v>1</v>
      </c>
      <c r="G74" s="46">
        <f>'Д3'!G18</f>
        <v>1</v>
      </c>
      <c r="H74" s="69">
        <f>'Д3'!H18</f>
        <v>1</v>
      </c>
    </row>
    <row r="75" spans="1:8" ht="12.75">
      <c r="A75" s="50" t="str">
        <f>'Д3'!A19</f>
        <v>4. Рода - Гронингем </v>
      </c>
      <c r="B75" s="46">
        <f>'Д3'!B19</f>
        <v>1</v>
      </c>
      <c r="C75" s="46">
        <f>'Д3'!C19</f>
        <v>1</v>
      </c>
      <c r="D75" s="47">
        <f>'Д3'!D19</f>
        <v>1</v>
      </c>
      <c r="E75" s="47" t="str">
        <f>'Д3'!E19</f>
        <v>Х</v>
      </c>
      <c r="F75" s="46">
        <f>'Д3'!F19</f>
        <v>1</v>
      </c>
      <c r="G75" s="46">
        <f>'Д3'!G19</f>
        <v>2</v>
      </c>
      <c r="H75" s="69">
        <f>'Д3'!H19</f>
        <v>1</v>
      </c>
    </row>
    <row r="76" spans="1:8" ht="12.75">
      <c r="A76" s="50" t="str">
        <f>'Д3'!A20</f>
        <v>5. Кьево - Эмполи </v>
      </c>
      <c r="B76" s="46">
        <f>'Д3'!B20</f>
        <v>1</v>
      </c>
      <c r="C76" s="46">
        <f>'Д3'!C20</f>
        <v>1</v>
      </c>
      <c r="D76" s="47">
        <f>'Д3'!D20</f>
        <v>1</v>
      </c>
      <c r="E76" s="47">
        <f>'Д3'!E20</f>
        <v>1</v>
      </c>
      <c r="F76" s="46">
        <f>'Д3'!F20</f>
        <v>1</v>
      </c>
      <c r="G76" s="46">
        <f>'Д3'!G20</f>
        <v>1</v>
      </c>
      <c r="H76" s="69">
        <f>'Д3'!H20</f>
        <v>1</v>
      </c>
    </row>
    <row r="77" spans="1:8" ht="12.75">
      <c r="A77" s="50" t="str">
        <f>'Д3'!A21</f>
        <v>6. Пескара - Удинезе </v>
      </c>
      <c r="B77" s="46" t="str">
        <f>'Д3'!B21</f>
        <v>Х2</v>
      </c>
      <c r="C77" s="46">
        <f>'Д3'!C21</f>
        <v>2</v>
      </c>
      <c r="D77" s="47">
        <f>'Д3'!D21</f>
        <v>1</v>
      </c>
      <c r="E77" s="47">
        <f>'Д3'!E21</f>
        <v>2</v>
      </c>
      <c r="F77" s="46">
        <f>'Д3'!F21</f>
        <v>1</v>
      </c>
      <c r="G77" s="46">
        <f>'Д3'!G21</f>
        <v>2</v>
      </c>
      <c r="H77" s="69">
        <f>'Д3'!H21</f>
        <v>2</v>
      </c>
    </row>
    <row r="78" spans="1:8" ht="12.75">
      <c r="A78" s="50" t="str">
        <f>'Д3'!A22</f>
        <v>7. Ростов - Терек </v>
      </c>
      <c r="B78" s="46">
        <f>'Д3'!B22</f>
        <v>1</v>
      </c>
      <c r="C78" s="46">
        <f>'Д3'!C22</f>
        <v>1</v>
      </c>
      <c r="D78" s="47">
        <f>'Д3'!D22</f>
        <v>1</v>
      </c>
      <c r="E78" s="47">
        <f>'Д3'!E22</f>
        <v>1</v>
      </c>
      <c r="F78" s="46">
        <f>'Д3'!F22</f>
        <v>1</v>
      </c>
      <c r="G78" s="46">
        <f>'Д3'!G22</f>
        <v>1</v>
      </c>
      <c r="H78" s="69" t="str">
        <f>'Д3'!H22</f>
        <v>Х</v>
      </c>
    </row>
    <row r="79" spans="1:8" ht="12.75">
      <c r="A79" s="50" t="str">
        <f>'Д3'!A23</f>
        <v>8. Боавишта - Маритиму </v>
      </c>
      <c r="B79" s="46">
        <f>'Д3'!B23</f>
        <v>1</v>
      </c>
      <c r="C79" s="46">
        <f>'Д3'!C23</f>
        <v>1</v>
      </c>
      <c r="D79" s="47">
        <f>'Д3'!D23</f>
        <v>2</v>
      </c>
      <c r="E79" s="47" t="str">
        <f>'Д3'!E23</f>
        <v>Х</v>
      </c>
      <c r="F79" s="46">
        <f>'Д3'!F23</f>
        <v>1</v>
      </c>
      <c r="G79" s="46" t="str">
        <f>'Д3'!G23</f>
        <v>Х</v>
      </c>
      <c r="H79" s="69">
        <f>'Д3'!H23</f>
        <v>1</v>
      </c>
    </row>
    <row r="80" spans="1:8" ht="12.75">
      <c r="A80" s="50" t="str">
        <f>'Д3'!A24</f>
        <v>9. Гамбург - Боруссия М </v>
      </c>
      <c r="B80" s="46">
        <f>'Д3'!B24</f>
        <v>1</v>
      </c>
      <c r="C80" s="46">
        <f>'Д3'!C24</f>
        <v>1</v>
      </c>
      <c r="D80" s="47">
        <f>'Д3'!D24</f>
        <v>2</v>
      </c>
      <c r="E80" s="47" t="str">
        <f>'Д3'!E24</f>
        <v>Х</v>
      </c>
      <c r="F80" s="46">
        <f>'Д3'!F24</f>
        <v>1</v>
      </c>
      <c r="G80" s="46">
        <f>'Д3'!G24</f>
        <v>2</v>
      </c>
      <c r="H80" s="69">
        <f>'Д3'!H24</f>
        <v>1</v>
      </c>
    </row>
    <row r="81" spans="1:8" ht="12.75">
      <c r="A81" s="50" t="str">
        <f>'Д3'!A25</f>
        <v>10. Сельта - Вильяреал </v>
      </c>
      <c r="B81" s="46">
        <f>'Д3'!B25</f>
        <v>1</v>
      </c>
      <c r="C81" s="46">
        <f>'Д3'!C25</f>
        <v>1</v>
      </c>
      <c r="D81" s="47">
        <f>'Д3'!D25</f>
        <v>1</v>
      </c>
      <c r="E81" s="47" t="str">
        <f>'Д3'!E25</f>
        <v>Х</v>
      </c>
      <c r="F81" s="46" t="str">
        <f>'Д3'!F25</f>
        <v>1Х</v>
      </c>
      <c r="G81" s="46">
        <f>'Д3'!G25</f>
        <v>1</v>
      </c>
      <c r="H81" s="69">
        <f>'Д3'!H25</f>
        <v>2</v>
      </c>
    </row>
    <row r="82" spans="1:7" ht="12.75">
      <c r="A82" s="41" t="str">
        <f>'Д3'!A26</f>
        <v>Угадано </v>
      </c>
      <c r="B82" s="42">
        <f>'Д3'!B26</f>
        <v>6</v>
      </c>
      <c r="C82" s="42">
        <f>'Д3'!C26</f>
        <v>6</v>
      </c>
      <c r="D82" s="43">
        <f>'Д3'!D26</f>
        <v>5</v>
      </c>
      <c r="E82" s="43">
        <f>'Д3'!E26</f>
        <v>3</v>
      </c>
      <c r="F82" s="42">
        <f>'Д3'!F26</f>
        <v>5</v>
      </c>
      <c r="G82" s="42">
        <f>'Д3'!G26</f>
        <v>3</v>
      </c>
    </row>
    <row r="83" spans="1:7" ht="12.75">
      <c r="A83" s="41" t="str">
        <f>'Д3'!A27</f>
        <v>Счёт</v>
      </c>
      <c r="B83" s="82" t="str">
        <f>'Д3'!B27</f>
        <v>0-0</v>
      </c>
      <c r="C83" s="82"/>
      <c r="D83" s="83" t="str">
        <f>'Д3'!D27</f>
        <v>3-1</v>
      </c>
      <c r="E83" s="83"/>
      <c r="F83" s="82" t="str">
        <f>'Д3'!F27</f>
        <v>3-1</v>
      </c>
      <c r="G83" s="82"/>
    </row>
    <row r="85" spans="1:10" ht="12.75">
      <c r="A85" s="43" t="str">
        <f>Кубок!A1</f>
        <v>Кубок. 1/16. О.м. 11-12.03. </v>
      </c>
      <c r="B85" s="42" t="str">
        <f>Кубок!B1</f>
        <v>Куб</v>
      </c>
      <c r="C85" s="42" t="str">
        <f>Кубок!C1</f>
        <v>Мил</v>
      </c>
      <c r="D85" s="43" t="str">
        <f>Кубок!D1</f>
        <v>Деп</v>
      </c>
      <c r="E85" s="43" t="str">
        <f>Кубок!E1</f>
        <v>Чер</v>
      </c>
      <c r="F85" s="42" t="str">
        <f>Кубок!F1</f>
        <v>Аяк</v>
      </c>
      <c r="G85" s="42" t="str">
        <f>Кубок!G1</f>
        <v>Г.Р</v>
      </c>
      <c r="H85" s="43" t="str">
        <f>Кубок!H1</f>
        <v>Бал</v>
      </c>
      <c r="I85" s="43" t="str">
        <f>Кубок!I1</f>
        <v>ПСЖ</v>
      </c>
      <c r="J85" s="66" t="str">
        <f>Кубок!J1</f>
        <v>Рез</v>
      </c>
    </row>
    <row r="86" spans="1:10" ht="12.75">
      <c r="A86" s="50" t="str">
        <f>Кубок!A2</f>
        <v>1. Фрайбург - Хоффенхайм </v>
      </c>
      <c r="B86" s="46">
        <f>Кубок!B2</f>
        <v>2</v>
      </c>
      <c r="C86" s="46">
        <f>Кубок!C2</f>
        <v>1</v>
      </c>
      <c r="D86" s="47" t="str">
        <f>Кубок!D2</f>
        <v>Х</v>
      </c>
      <c r="E86" s="47">
        <f>Кубок!E2</f>
        <v>2</v>
      </c>
      <c r="F86" s="46">
        <f>Кубок!F2</f>
        <v>1</v>
      </c>
      <c r="G86" s="46">
        <f>Кубок!G2</f>
        <v>1</v>
      </c>
      <c r="H86" s="47">
        <f>Кубок!H2</f>
        <v>2</v>
      </c>
      <c r="I86" s="47" t="str">
        <f>Кубок!I2</f>
        <v>Х</v>
      </c>
      <c r="J86" s="69" t="str">
        <f>Кубок!J2</f>
        <v>Х</v>
      </c>
    </row>
    <row r="87" spans="1:10" ht="12.75">
      <c r="A87" s="50" t="str">
        <f>Кубок!A3</f>
        <v>2. Борнмут - Вест Хэм </v>
      </c>
      <c r="B87" s="46">
        <f>Кубок!B3</f>
        <v>1</v>
      </c>
      <c r="C87" s="46">
        <f>Кубок!C3</f>
        <v>1</v>
      </c>
      <c r="D87" s="47">
        <f>Кубок!D3</f>
        <v>2</v>
      </c>
      <c r="E87" s="47">
        <f>Кубок!E3</f>
        <v>2</v>
      </c>
      <c r="F87" s="46" t="str">
        <f>Кубок!F3</f>
        <v>1Х</v>
      </c>
      <c r="G87" s="46">
        <f>Кубок!G3</f>
        <v>2</v>
      </c>
      <c r="H87" s="47">
        <f>Кубок!H3</f>
        <v>2</v>
      </c>
      <c r="I87" s="47">
        <f>Кубок!I3</f>
        <v>2</v>
      </c>
      <c r="J87" s="69">
        <f>Кубок!J3</f>
        <v>1</v>
      </c>
    </row>
    <row r="88" spans="1:10" ht="12.75">
      <c r="A88" s="50" t="str">
        <f>Кубок!A4</f>
        <v>3. Халл Сити - Суонси </v>
      </c>
      <c r="B88" s="46" t="str">
        <f>Кубок!B4</f>
        <v>Х2</v>
      </c>
      <c r="C88" s="46">
        <f>Кубок!C4</f>
        <v>1</v>
      </c>
      <c r="D88" s="47" t="str">
        <f>Кубок!D4</f>
        <v>Х</v>
      </c>
      <c r="E88" s="47">
        <f>Кубок!E4</f>
        <v>1</v>
      </c>
      <c r="F88" s="46">
        <f>Кубок!F4</f>
        <v>1</v>
      </c>
      <c r="G88" s="46">
        <f>Кубок!G4</f>
        <v>1</v>
      </c>
      <c r="H88" s="47">
        <f>Кубок!H4</f>
        <v>1</v>
      </c>
      <c r="I88" s="47">
        <f>Кубок!I4</f>
        <v>1</v>
      </c>
      <c r="J88" s="69">
        <f>Кубок!J4</f>
        <v>1</v>
      </c>
    </row>
    <row r="89" spans="1:10" ht="12.75">
      <c r="A89" s="50" t="str">
        <f>Кубок!A5</f>
        <v>4. Нанси - Лилль </v>
      </c>
      <c r="B89" s="46">
        <f>Кубок!B5</f>
        <v>1</v>
      </c>
      <c r="C89" s="46">
        <f>Кубок!C5</f>
        <v>1</v>
      </c>
      <c r="D89" s="47" t="str">
        <f>Кубок!D5</f>
        <v>Х2</v>
      </c>
      <c r="E89" s="47">
        <f>Кубок!E5</f>
        <v>1</v>
      </c>
      <c r="F89" s="46">
        <f>Кубок!F5</f>
        <v>1</v>
      </c>
      <c r="G89" s="46">
        <f>Кубок!G5</f>
        <v>1</v>
      </c>
      <c r="H89" s="47" t="str">
        <f>Кубок!H5</f>
        <v>Х</v>
      </c>
      <c r="I89" s="47">
        <f>Кубок!I5</f>
        <v>2</v>
      </c>
      <c r="J89" s="69">
        <f>Кубок!J5</f>
        <v>2</v>
      </c>
    </row>
    <row r="90" spans="1:10" ht="12.75">
      <c r="A90" s="50" t="str">
        <f>Кубок!A6</f>
        <v>5. Дженоа - Сампдория </v>
      </c>
      <c r="B90" s="46" t="str">
        <f>Кубок!B6</f>
        <v>Х</v>
      </c>
      <c r="C90" s="46">
        <f>Кубок!C6</f>
        <v>1</v>
      </c>
      <c r="D90" s="47">
        <f>Кубок!D6</f>
        <v>2</v>
      </c>
      <c r="E90" s="47">
        <f>Кубок!E6</f>
        <v>1</v>
      </c>
      <c r="F90" s="46">
        <f>Кубок!F6</f>
        <v>2</v>
      </c>
      <c r="G90" s="46">
        <f>Кубок!G6</f>
        <v>2</v>
      </c>
      <c r="H90" s="47">
        <f>Кубок!H6</f>
        <v>2</v>
      </c>
      <c r="I90" s="47">
        <f>Кубок!I6</f>
        <v>2</v>
      </c>
      <c r="J90" s="69">
        <f>Кубок!J6</f>
        <v>2</v>
      </c>
    </row>
    <row r="91" spans="1:10" ht="12.75">
      <c r="A91" s="50" t="str">
        <f>Кубок!A7</f>
        <v>6. Рода - Гронингем </v>
      </c>
      <c r="B91" s="46">
        <f>Кубок!B7</f>
        <v>2</v>
      </c>
      <c r="C91" s="46">
        <f>Кубок!C7</f>
        <v>1</v>
      </c>
      <c r="D91" s="47">
        <f>Кубок!D7</f>
        <v>2</v>
      </c>
      <c r="E91" s="47">
        <f>Кубок!E7</f>
        <v>2</v>
      </c>
      <c r="F91" s="46">
        <f>Кубок!F7</f>
        <v>1</v>
      </c>
      <c r="G91" s="46">
        <f>Кубок!G7</f>
        <v>1</v>
      </c>
      <c r="H91" s="47" t="str">
        <f>Кубок!H7</f>
        <v>Х2</v>
      </c>
      <c r="I91" s="47">
        <f>Кубок!I7</f>
        <v>2</v>
      </c>
      <c r="J91" s="69">
        <f>Кубок!J7</f>
        <v>1</v>
      </c>
    </row>
    <row r="92" spans="1:10" ht="12.75">
      <c r="A92" s="50" t="str">
        <f>Кубок!A8</f>
        <v>7. Пескара - Удинезе </v>
      </c>
      <c r="B92" s="46">
        <f>Кубок!B8</f>
        <v>2</v>
      </c>
      <c r="C92" s="46">
        <f>Кубок!C8</f>
        <v>2</v>
      </c>
      <c r="D92" s="47">
        <f>Кубок!D8</f>
        <v>2</v>
      </c>
      <c r="E92" s="47">
        <f>Кубок!E8</f>
        <v>2</v>
      </c>
      <c r="F92" s="46">
        <f>Кубок!F8</f>
        <v>2</v>
      </c>
      <c r="G92" s="46" t="str">
        <f>Кубок!G8</f>
        <v>Х</v>
      </c>
      <c r="H92" s="47">
        <f>Кубок!H8</f>
        <v>2</v>
      </c>
      <c r="I92" s="47">
        <f>Кубок!I8</f>
        <v>2</v>
      </c>
      <c r="J92" s="69">
        <f>Кубок!J8</f>
        <v>2</v>
      </c>
    </row>
    <row r="93" spans="1:10" ht="12.75">
      <c r="A93" s="50" t="str">
        <f>Кубок!A9</f>
        <v>8. Ростов - Терек </v>
      </c>
      <c r="B93" s="46">
        <f>Кубок!B9</f>
        <v>1</v>
      </c>
      <c r="C93" s="46" t="str">
        <f>Кубок!C9</f>
        <v>Х</v>
      </c>
      <c r="D93" s="47">
        <f>Кубок!D9</f>
        <v>1</v>
      </c>
      <c r="E93" s="47">
        <f>Кубок!E9</f>
        <v>1</v>
      </c>
      <c r="F93" s="46">
        <f>Кубок!F9</f>
        <v>1</v>
      </c>
      <c r="G93" s="46">
        <f>Кубок!G9</f>
        <v>1</v>
      </c>
      <c r="H93" s="47">
        <f>Кубок!H9</f>
        <v>1</v>
      </c>
      <c r="I93" s="47">
        <f>Кубок!I9</f>
        <v>1</v>
      </c>
      <c r="J93" s="69" t="str">
        <f>Кубок!J9</f>
        <v>Х</v>
      </c>
    </row>
    <row r="94" spans="1:10" ht="12.75">
      <c r="A94" s="50" t="str">
        <f>Кубок!A10</f>
        <v>9. Гамбург - Боруссия М </v>
      </c>
      <c r="B94" s="46">
        <f>Кубок!B10</f>
        <v>1</v>
      </c>
      <c r="C94" s="46">
        <f>Кубок!C10</f>
        <v>2</v>
      </c>
      <c r="D94" s="47" t="str">
        <f>Кубок!D10</f>
        <v>Х</v>
      </c>
      <c r="E94" s="47">
        <f>Кубок!E10</f>
        <v>2</v>
      </c>
      <c r="F94" s="46">
        <f>Кубок!F10</f>
        <v>1</v>
      </c>
      <c r="G94" s="46">
        <f>Кубок!G10</f>
        <v>2</v>
      </c>
      <c r="H94" s="47">
        <f>Кубок!H10</f>
        <v>2</v>
      </c>
      <c r="I94" s="47">
        <f>Кубок!I10</f>
        <v>2</v>
      </c>
      <c r="J94" s="69">
        <f>Кубок!J10</f>
        <v>1</v>
      </c>
    </row>
    <row r="95" spans="1:10" ht="12.75">
      <c r="A95" s="50" t="str">
        <f>Кубок!A11</f>
        <v>10. Сельта - Вильяреал </v>
      </c>
      <c r="B95" s="46" t="str">
        <f>Кубок!B11</f>
        <v>Х</v>
      </c>
      <c r="C95" s="46">
        <f>Кубок!C11</f>
        <v>1</v>
      </c>
      <c r="D95" s="47">
        <f>Кубок!D11</f>
        <v>2</v>
      </c>
      <c r="E95" s="47">
        <f>Кубок!E11</f>
        <v>2</v>
      </c>
      <c r="F95" s="46">
        <f>Кубок!F11</f>
        <v>1</v>
      </c>
      <c r="G95" s="46">
        <f>Кубок!G11</f>
        <v>1</v>
      </c>
      <c r="H95" s="47">
        <f>Кубок!H11</f>
        <v>2</v>
      </c>
      <c r="I95" s="47" t="str">
        <f>Кубок!I11</f>
        <v>Х</v>
      </c>
      <c r="J95" s="69">
        <f>Кубок!J11</f>
        <v>2</v>
      </c>
    </row>
    <row r="96" spans="1:10" ht="12.75">
      <c r="A96" s="41" t="str">
        <f>Кубок!A12</f>
        <v>Угадано </v>
      </c>
      <c r="B96" s="42">
        <f>Кубок!B12</f>
        <v>3</v>
      </c>
      <c r="C96" s="42">
        <f>Кубок!C12</f>
        <v>5</v>
      </c>
      <c r="D96" s="43">
        <f>Кубок!D12</f>
        <v>5</v>
      </c>
      <c r="E96" s="43">
        <f>Кубок!E12</f>
        <v>3</v>
      </c>
      <c r="F96" s="42">
        <f>Кубок!F12</f>
        <v>6</v>
      </c>
      <c r="G96" s="42">
        <f>Кубок!G12</f>
        <v>3</v>
      </c>
      <c r="H96" s="43">
        <f>Кубок!H12</f>
        <v>4</v>
      </c>
      <c r="I96" s="43">
        <f>Кубок!I12</f>
        <v>5</v>
      </c>
      <c r="J96" s="2"/>
    </row>
    <row r="97" spans="1:10" ht="12.75">
      <c r="A97" s="41" t="str">
        <f>Кубок!A13</f>
        <v>Счёт</v>
      </c>
      <c r="B97" s="82" t="str">
        <f>Кубок!B13</f>
        <v>1-3</v>
      </c>
      <c r="C97" s="82"/>
      <c r="D97" s="83" t="str">
        <f>Кубок!D13</f>
        <v>3-1</v>
      </c>
      <c r="E97" s="83"/>
      <c r="F97" s="82" t="str">
        <f>Кубок!F13</f>
        <v>3-0</v>
      </c>
      <c r="G97" s="82"/>
      <c r="H97" s="83" t="str">
        <f>Кубок!H13</f>
        <v>1-2</v>
      </c>
      <c r="I97" s="83"/>
      <c r="J97" s="2"/>
    </row>
    <row r="99" spans="1:8" ht="12.75">
      <c r="A99" s="64" t="str">
        <f>Кубок!A15</f>
        <v>Кубок. 1/16. О.м. 11-12.03. </v>
      </c>
      <c r="B99" s="42" t="str">
        <f>Кубок!B15</f>
        <v>Фио</v>
      </c>
      <c r="C99" s="42" t="str">
        <f>Кубок!C15</f>
        <v>М.Ю</v>
      </c>
      <c r="D99" s="43" t="str">
        <f>Кубок!D15</f>
        <v>Дин</v>
      </c>
      <c r="E99" s="43" t="str">
        <f>Кубок!E15</f>
        <v>Чит</v>
      </c>
      <c r="F99" s="42" t="str">
        <f>Кубок!F15</f>
        <v>Шах</v>
      </c>
      <c r="G99" s="42" t="str">
        <f>Кубок!G15</f>
        <v>Бор</v>
      </c>
      <c r="H99" s="66" t="str">
        <f>Кубок!H15</f>
        <v>Рез</v>
      </c>
    </row>
    <row r="100" spans="1:8" ht="12.75">
      <c r="A100" s="65" t="str">
        <f>Кубок!A16</f>
        <v>1. Фрайбург - Хоффенхайм </v>
      </c>
      <c r="B100" s="46">
        <f>Кубок!B16</f>
        <v>1</v>
      </c>
      <c r="C100" s="46">
        <f>Кубок!C16</f>
        <v>1</v>
      </c>
      <c r="D100" s="47">
        <f>Кубок!D16</f>
        <v>2</v>
      </c>
      <c r="E100" s="47" t="str">
        <f>Кубок!E16</f>
        <v>Х</v>
      </c>
      <c r="F100" s="46">
        <f>Кубок!F16</f>
        <v>1</v>
      </c>
      <c r="G100" s="46">
        <f>Кубок!G16</f>
        <v>2</v>
      </c>
      <c r="H100" s="69" t="str">
        <f>Кубок!H16</f>
        <v>Х</v>
      </c>
    </row>
    <row r="101" spans="1:8" ht="12.75">
      <c r="A101" s="65" t="str">
        <f>Кубок!A17</f>
        <v>2. Борнмут - Вест Хэм </v>
      </c>
      <c r="B101" s="46" t="str">
        <f>Кубок!B17</f>
        <v>Х</v>
      </c>
      <c r="C101" s="46">
        <f>Кубок!C17</f>
        <v>1</v>
      </c>
      <c r="D101" s="47" t="str">
        <f>Кубок!D17</f>
        <v>2Х</v>
      </c>
      <c r="E101" s="47">
        <f>Кубок!E17</f>
        <v>2</v>
      </c>
      <c r="F101" s="46">
        <f>Кубок!F17</f>
        <v>1</v>
      </c>
      <c r="G101" s="46">
        <f>Кубок!G17</f>
        <v>2</v>
      </c>
      <c r="H101" s="69">
        <f>Кубок!H17</f>
        <v>1</v>
      </c>
    </row>
    <row r="102" spans="1:8" ht="12.75">
      <c r="A102" s="65" t="str">
        <f>Кубок!A18</f>
        <v>3. Халл Сити - Суонси </v>
      </c>
      <c r="B102" s="46">
        <f>Кубок!B18</f>
        <v>2</v>
      </c>
      <c r="C102" s="46">
        <f>Кубок!C18</f>
        <v>1</v>
      </c>
      <c r="D102" s="47">
        <f>Кубок!D18</f>
        <v>1</v>
      </c>
      <c r="E102" s="47" t="str">
        <f>Кубок!E18</f>
        <v>Х</v>
      </c>
      <c r="F102" s="46">
        <f>Кубок!F18</f>
        <v>1</v>
      </c>
      <c r="G102" s="46" t="str">
        <f>Кубок!G18</f>
        <v>Х</v>
      </c>
      <c r="H102" s="69">
        <f>Кубок!H18</f>
        <v>1</v>
      </c>
    </row>
    <row r="103" spans="1:8" ht="12.75">
      <c r="A103" s="65" t="str">
        <f>Кубок!A19</f>
        <v>4. Нанси - Лилль </v>
      </c>
      <c r="B103" s="46" t="str">
        <f>Кубок!B19</f>
        <v>2Х</v>
      </c>
      <c r="C103" s="46" t="str">
        <f>Кубок!C19</f>
        <v>Х</v>
      </c>
      <c r="D103" s="47">
        <f>Кубок!D19</f>
        <v>1</v>
      </c>
      <c r="E103" s="47">
        <f>Кубок!E19</f>
        <v>1</v>
      </c>
      <c r="F103" s="46">
        <f>Кубок!F19</f>
        <v>1</v>
      </c>
      <c r="G103" s="46" t="str">
        <f>Кубок!G19</f>
        <v>Х</v>
      </c>
      <c r="H103" s="69">
        <f>Кубок!H19</f>
        <v>2</v>
      </c>
    </row>
    <row r="104" spans="1:8" ht="12.75">
      <c r="A104" s="65" t="str">
        <f>Кубок!A20</f>
        <v>5. Дженоа - Сампдория </v>
      </c>
      <c r="B104" s="46" t="str">
        <f>Кубок!B20</f>
        <v>Х</v>
      </c>
      <c r="C104" s="46">
        <f>Кубок!C20</f>
        <v>2</v>
      </c>
      <c r="D104" s="47" t="str">
        <f>Кубок!D20</f>
        <v>Х</v>
      </c>
      <c r="E104" s="47" t="str">
        <f>Кубок!E20</f>
        <v>Х</v>
      </c>
      <c r="F104" s="46">
        <f>Кубок!F20</f>
        <v>12</v>
      </c>
      <c r="G104" s="46">
        <f>Кубок!G20</f>
        <v>2</v>
      </c>
      <c r="H104" s="69">
        <f>Кубок!H20</f>
        <v>2</v>
      </c>
    </row>
    <row r="105" spans="1:8" ht="12.75">
      <c r="A105" s="65" t="str">
        <f>Кубок!A21</f>
        <v>6. Рода - Гронингем </v>
      </c>
      <c r="B105" s="46">
        <f>Кубок!B21</f>
        <v>1</v>
      </c>
      <c r="C105" s="46">
        <f>Кубок!C21</f>
        <v>2</v>
      </c>
      <c r="D105" s="47">
        <f>Кубок!D21</f>
        <v>2</v>
      </c>
      <c r="E105" s="47">
        <f>Кубок!E21</f>
        <v>1</v>
      </c>
      <c r="F105" s="46">
        <f>Кубок!F21</f>
        <v>1</v>
      </c>
      <c r="G105" s="46">
        <f>Кубок!G21</f>
        <v>1</v>
      </c>
      <c r="H105" s="69">
        <f>Кубок!H21</f>
        <v>1</v>
      </c>
    </row>
    <row r="106" spans="1:8" ht="12.75">
      <c r="A106" s="65" t="str">
        <f>Кубок!A22</f>
        <v>7. Пескара - Удинезе </v>
      </c>
      <c r="B106" s="46">
        <f>Кубок!B22</f>
        <v>1</v>
      </c>
      <c r="C106" s="46">
        <f>Кубок!C22</f>
        <v>2</v>
      </c>
      <c r="D106" s="47">
        <f>Кубок!D22</f>
        <v>2</v>
      </c>
      <c r="E106" s="47">
        <f>Кубок!E22</f>
        <v>1</v>
      </c>
      <c r="F106" s="46">
        <f>Кубок!F22</f>
        <v>1</v>
      </c>
      <c r="G106" s="46">
        <f>Кубок!G22</f>
        <v>2</v>
      </c>
      <c r="H106" s="69">
        <f>Кубок!H22</f>
        <v>2</v>
      </c>
    </row>
    <row r="107" spans="1:8" ht="12.75">
      <c r="A107" s="65" t="str">
        <f>Кубок!A23</f>
        <v>8. Ростов - Терек </v>
      </c>
      <c r="B107" s="46" t="str">
        <f>Кубок!B23</f>
        <v>Х</v>
      </c>
      <c r="C107" s="46" t="str">
        <f>Кубок!C23</f>
        <v>Х</v>
      </c>
      <c r="D107" s="47">
        <f>Кубок!D23</f>
        <v>1</v>
      </c>
      <c r="E107" s="47">
        <f>Кубок!E23</f>
        <v>1</v>
      </c>
      <c r="F107" s="46">
        <f>Кубок!F23</f>
        <v>1</v>
      </c>
      <c r="G107" s="46">
        <f>Кубок!G23</f>
        <v>1</v>
      </c>
      <c r="H107" s="69" t="str">
        <f>Кубок!H23</f>
        <v>Х</v>
      </c>
    </row>
    <row r="108" spans="1:8" ht="12.75">
      <c r="A108" s="65" t="str">
        <f>Кубок!A24</f>
        <v>9. Гамбург - Боруссия М </v>
      </c>
      <c r="B108" s="46">
        <f>Кубок!B24</f>
        <v>1</v>
      </c>
      <c r="C108" s="46">
        <f>Кубок!C24</f>
        <v>1</v>
      </c>
      <c r="D108" s="47">
        <f>Кубок!D24</f>
        <v>2</v>
      </c>
      <c r="E108" s="47">
        <f>Кубок!E24</f>
        <v>1</v>
      </c>
      <c r="F108" s="46">
        <f>Кубок!F24</f>
        <v>1</v>
      </c>
      <c r="G108" s="46">
        <f>Кубок!G24</f>
        <v>2</v>
      </c>
      <c r="H108" s="69">
        <f>Кубок!H24</f>
        <v>1</v>
      </c>
    </row>
    <row r="109" spans="1:8" ht="12.75">
      <c r="A109" s="65" t="str">
        <f>Кубок!A25</f>
        <v>10. Сельта - Вильяреал </v>
      </c>
      <c r="B109" s="46">
        <f>Кубок!B25</f>
        <v>2</v>
      </c>
      <c r="C109" s="46" t="str">
        <f>Кубок!C25</f>
        <v>Х</v>
      </c>
      <c r="D109" s="47">
        <f>Кубок!D25</f>
        <v>2</v>
      </c>
      <c r="E109" s="47">
        <f>Кубок!E25</f>
        <v>1</v>
      </c>
      <c r="F109" s="46">
        <f>Кубок!F25</f>
        <v>1</v>
      </c>
      <c r="G109" s="46">
        <f>Кубок!G25</f>
        <v>1</v>
      </c>
      <c r="H109" s="69">
        <f>Кубок!H25</f>
        <v>2</v>
      </c>
    </row>
    <row r="110" spans="1:8" ht="12.75">
      <c r="A110" s="41" t="str">
        <f>Кубок!A26</f>
        <v>Угадано </v>
      </c>
      <c r="B110" s="42">
        <f>Кубок!B26</f>
        <v>5</v>
      </c>
      <c r="C110" s="42">
        <f>Кубок!C26</f>
        <v>6</v>
      </c>
      <c r="D110" s="43">
        <f>Кубок!D26</f>
        <v>3</v>
      </c>
      <c r="E110" s="43">
        <f>Кубок!E26</f>
        <v>3</v>
      </c>
      <c r="F110" s="42">
        <f>Кубок!F26</f>
        <v>5</v>
      </c>
      <c r="G110" s="42">
        <f>Кубок!G26</f>
        <v>3</v>
      </c>
      <c r="H110" s="1"/>
    </row>
    <row r="111" spans="1:8" ht="12.75">
      <c r="A111" s="41" t="str">
        <f>Кубок!A27</f>
        <v>Счёт</v>
      </c>
      <c r="B111" s="78" t="str">
        <f>Кубок!B27</f>
        <v>3-4</v>
      </c>
      <c r="C111" s="79"/>
      <c r="D111" s="80" t="str">
        <f>Кубок!D27</f>
        <v>3-3</v>
      </c>
      <c r="E111" s="81"/>
      <c r="F111" s="78" t="str">
        <f>Кубок!F27</f>
        <v>3-1</v>
      </c>
      <c r="G111" s="79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1:8" ht="12.75">
      <c r="A113" s="64" t="str">
        <f>Кубок!A29</f>
        <v>Кубок. 1/16. О.м. 11-12.03. </v>
      </c>
      <c r="B113" s="42" t="str">
        <f>Кубок!B29</f>
        <v>Арс</v>
      </c>
      <c r="C113" s="42" t="str">
        <f>Кубок!C29</f>
        <v>Атл</v>
      </c>
      <c r="D113" s="43" t="str">
        <f>Кубок!D29</f>
        <v>Бар</v>
      </c>
      <c r="E113" s="43" t="str">
        <f>Кубок!E29</f>
        <v>Инт</v>
      </c>
      <c r="F113" s="42" t="str">
        <f>Кубок!F29</f>
        <v>Зен</v>
      </c>
      <c r="G113" s="42" t="str">
        <f>Кубок!G29</f>
        <v>Лил</v>
      </c>
      <c r="H113" s="66" t="str">
        <f>Кубок!H29</f>
        <v>Рез</v>
      </c>
    </row>
    <row r="114" spans="1:8" ht="12.75">
      <c r="A114" s="65" t="str">
        <f>Кубок!A30</f>
        <v>1. Фрайбург - Хоффенхайм </v>
      </c>
      <c r="B114" s="46">
        <f>Кубок!B30</f>
        <v>1</v>
      </c>
      <c r="C114" s="46" t="str">
        <f>Кубок!C30</f>
        <v>Х</v>
      </c>
      <c r="D114" s="47">
        <f>Кубок!D30</f>
        <v>2</v>
      </c>
      <c r="E114" s="47">
        <f>Кубок!E30</f>
        <v>2</v>
      </c>
      <c r="F114" s="46" t="str">
        <f>Кубок!F30</f>
        <v>Х</v>
      </c>
      <c r="G114" s="46" t="str">
        <f>Кубок!G30</f>
        <v>Х</v>
      </c>
      <c r="H114" s="69" t="str">
        <f>Кубок!H30</f>
        <v>Х</v>
      </c>
    </row>
    <row r="115" spans="1:8" ht="12.75">
      <c r="A115" s="65" t="str">
        <f>Кубок!A31</f>
        <v>2. Борнмут - Вест Хэм </v>
      </c>
      <c r="B115" s="46">
        <f>Кубок!B31</f>
        <v>1</v>
      </c>
      <c r="C115" s="46">
        <f>Кубок!C31</f>
        <v>2</v>
      </c>
      <c r="D115" s="47">
        <f>Кубок!D31</f>
        <v>1</v>
      </c>
      <c r="E115" s="47">
        <f>Кубок!E31</f>
        <v>2</v>
      </c>
      <c r="F115" s="46">
        <f>Кубок!F31</f>
        <v>1</v>
      </c>
      <c r="G115" s="46" t="str">
        <f>Кубок!G31</f>
        <v>Х</v>
      </c>
      <c r="H115" s="69">
        <f>Кубок!H31</f>
        <v>1</v>
      </c>
    </row>
    <row r="116" spans="1:8" ht="12.75">
      <c r="A116" s="65" t="str">
        <f>Кубок!A32</f>
        <v>3. Халл Сити - Суонси </v>
      </c>
      <c r="B116" s="46">
        <f>Кубок!B32</f>
        <v>1</v>
      </c>
      <c r="C116" s="46">
        <f>Кубок!C32</f>
        <v>2</v>
      </c>
      <c r="D116" s="47">
        <f>Кубок!D32</f>
        <v>1</v>
      </c>
      <c r="E116" s="47">
        <f>Кубок!E32</f>
        <v>1</v>
      </c>
      <c r="F116" s="46">
        <f>Кубок!F32</f>
        <v>1</v>
      </c>
      <c r="G116" s="46">
        <f>Кубок!G32</f>
        <v>1</v>
      </c>
      <c r="H116" s="69">
        <f>Кубок!H32</f>
        <v>1</v>
      </c>
    </row>
    <row r="117" spans="1:8" ht="12.75">
      <c r="A117" s="65" t="str">
        <f>Кубок!A33</f>
        <v>4. Нанси - Лилль </v>
      </c>
      <c r="B117" s="46" t="str">
        <f>Кубок!B33</f>
        <v>Х1</v>
      </c>
      <c r="C117" s="46">
        <f>Кубок!C33</f>
        <v>1</v>
      </c>
      <c r="D117" s="47">
        <f>Кубок!D33</f>
        <v>1</v>
      </c>
      <c r="E117" s="47">
        <f>Кубок!E33</f>
        <v>2</v>
      </c>
      <c r="F117" s="46" t="str">
        <f>Кубок!F33</f>
        <v>Х</v>
      </c>
      <c r="G117" s="46" t="str">
        <f>Кубок!G33</f>
        <v>Х</v>
      </c>
      <c r="H117" s="69">
        <f>Кубок!H33</f>
        <v>2</v>
      </c>
    </row>
    <row r="118" spans="1:8" ht="12.75">
      <c r="A118" s="65" t="str">
        <f>Кубок!A34</f>
        <v>5. Дженоа - Сампдория </v>
      </c>
      <c r="B118" s="46">
        <f>Кубок!B34</f>
        <v>1</v>
      </c>
      <c r="C118" s="46">
        <f>Кубок!C34</f>
        <v>1</v>
      </c>
      <c r="D118" s="47">
        <f>Кубок!D34</f>
        <v>1</v>
      </c>
      <c r="E118" s="47">
        <f>Кубок!E34</f>
        <v>2</v>
      </c>
      <c r="F118" s="46">
        <f>Кубок!F34</f>
        <v>1</v>
      </c>
      <c r="G118" s="46" t="str">
        <f>Кубок!G34</f>
        <v>Х</v>
      </c>
      <c r="H118" s="69">
        <f>Кубок!H34</f>
        <v>2</v>
      </c>
    </row>
    <row r="119" spans="1:8" ht="12.75">
      <c r="A119" s="65" t="str">
        <f>Кубок!A35</f>
        <v>6. Рода - Гронингем </v>
      </c>
      <c r="B119" s="46">
        <f>Кубок!B35</f>
        <v>1</v>
      </c>
      <c r="C119" s="46">
        <f>Кубок!C35</f>
        <v>1</v>
      </c>
      <c r="D119" s="47">
        <f>Кубок!D35</f>
        <v>1</v>
      </c>
      <c r="E119" s="47">
        <f>Кубок!E35</f>
        <v>1</v>
      </c>
      <c r="F119" s="46">
        <f>Кубок!F35</f>
        <v>2</v>
      </c>
      <c r="G119" s="46" t="str">
        <f>Кубок!G35</f>
        <v>Х</v>
      </c>
      <c r="H119" s="69">
        <f>Кубок!H35</f>
        <v>1</v>
      </c>
    </row>
    <row r="120" spans="1:8" ht="12.75">
      <c r="A120" s="65" t="str">
        <f>Кубок!A36</f>
        <v>7. Пескара - Удинезе </v>
      </c>
      <c r="B120" s="46">
        <f>Кубок!B36</f>
        <v>1</v>
      </c>
      <c r="C120" s="46">
        <f>Кубок!C36</f>
        <v>2</v>
      </c>
      <c r="D120" s="47">
        <f>Кубок!D36</f>
        <v>1</v>
      </c>
      <c r="E120" s="47">
        <f>Кубок!E36</f>
        <v>2</v>
      </c>
      <c r="F120" s="46">
        <f>Кубок!F36</f>
        <v>2</v>
      </c>
      <c r="G120" s="46">
        <f>Кубок!G36</f>
        <v>2</v>
      </c>
      <c r="H120" s="69">
        <f>Кубок!H36</f>
        <v>2</v>
      </c>
    </row>
    <row r="121" spans="1:8" ht="12.75">
      <c r="A121" s="65" t="str">
        <f>Кубок!A37</f>
        <v>8. Ростов - Терек </v>
      </c>
      <c r="B121" s="46">
        <f>Кубок!B37</f>
        <v>1</v>
      </c>
      <c r="C121" s="46" t="str">
        <f>Кубок!C37</f>
        <v>Х</v>
      </c>
      <c r="D121" s="47">
        <f>Кубок!D37</f>
        <v>1</v>
      </c>
      <c r="E121" s="47">
        <f>Кубок!E37</f>
        <v>1</v>
      </c>
      <c r="F121" s="46">
        <f>Кубок!F37</f>
        <v>1</v>
      </c>
      <c r="G121" s="46">
        <f>Кубок!G37</f>
        <v>1</v>
      </c>
      <c r="H121" s="69" t="str">
        <f>Кубок!H37</f>
        <v>Х</v>
      </c>
    </row>
    <row r="122" spans="1:8" ht="12.75">
      <c r="A122" s="65" t="str">
        <f>Кубок!A38</f>
        <v>9. Гамбург - Боруссия М </v>
      </c>
      <c r="B122" s="46">
        <f>Кубок!B38</f>
        <v>1</v>
      </c>
      <c r="C122" s="46">
        <f>Кубок!C38</f>
        <v>2</v>
      </c>
      <c r="D122" s="47">
        <f>Кубок!D38</f>
        <v>2</v>
      </c>
      <c r="E122" s="47">
        <f>Кубок!E38</f>
        <v>2</v>
      </c>
      <c r="F122" s="46">
        <f>Кубок!F38</f>
        <v>1</v>
      </c>
      <c r="G122" s="46" t="str">
        <f>Кубок!G38</f>
        <v>Х</v>
      </c>
      <c r="H122" s="69">
        <f>Кубок!H38</f>
        <v>1</v>
      </c>
    </row>
    <row r="123" spans="1:8" ht="12.75">
      <c r="A123" s="65" t="str">
        <f>Кубок!A39</f>
        <v>10. Сельта - Вильяреал </v>
      </c>
      <c r="B123" s="46">
        <f>Кубок!B39</f>
        <v>1</v>
      </c>
      <c r="C123" s="46" t="str">
        <f>Кубок!C39</f>
        <v>Х</v>
      </c>
      <c r="D123" s="47" t="str">
        <f>Кубок!D39</f>
        <v>1Х</v>
      </c>
      <c r="E123" s="47">
        <f>Кубок!E39</f>
        <v>1</v>
      </c>
      <c r="F123" s="46">
        <f>Кубок!F39</f>
        <v>12</v>
      </c>
      <c r="G123" s="46" t="str">
        <f>Кубок!G39</f>
        <v>Х</v>
      </c>
      <c r="H123" s="69">
        <f>Кубок!H39</f>
        <v>2</v>
      </c>
    </row>
    <row r="124" spans="1:8" ht="12.75">
      <c r="A124" s="41" t="str">
        <f>Кубок!A40</f>
        <v>Угадано </v>
      </c>
      <c r="B124" s="42">
        <f>Кубок!B40</f>
        <v>4</v>
      </c>
      <c r="C124" s="42">
        <f>Кубок!C40</f>
        <v>4</v>
      </c>
      <c r="D124" s="43">
        <f>Кубок!D40</f>
        <v>3</v>
      </c>
      <c r="E124" s="43">
        <f>Кубок!E40</f>
        <v>5</v>
      </c>
      <c r="F124" s="42">
        <f>Кубок!F40</f>
        <v>6</v>
      </c>
      <c r="G124" s="42">
        <f>Кубок!G40</f>
        <v>3</v>
      </c>
      <c r="H124" s="7"/>
    </row>
    <row r="125" spans="1:8" ht="12.75">
      <c r="A125" s="41" t="str">
        <f>Кубок!A41</f>
        <v>Счёт</v>
      </c>
      <c r="B125" s="78" t="str">
        <f>Кубок!B41</f>
        <v>3-3</v>
      </c>
      <c r="C125" s="79"/>
      <c r="D125" s="80" t="str">
        <f>Кубок!D41</f>
        <v>1-3</v>
      </c>
      <c r="E125" s="81"/>
      <c r="F125" s="78" t="str">
        <f>Кубок!F41</f>
        <v>3-0</v>
      </c>
      <c r="G125" s="79"/>
      <c r="H125" s="1"/>
    </row>
  </sheetData>
  <mergeCells count="36">
    <mergeCell ref="J13:K13"/>
    <mergeCell ref="J27:K27"/>
    <mergeCell ref="B41:C41"/>
    <mergeCell ref="B13:C13"/>
    <mergeCell ref="D13:E13"/>
    <mergeCell ref="F13:G13"/>
    <mergeCell ref="H13:I13"/>
    <mergeCell ref="H41:I41"/>
    <mergeCell ref="J41:K41"/>
    <mergeCell ref="H27:I27"/>
    <mergeCell ref="J55:K55"/>
    <mergeCell ref="B27:C27"/>
    <mergeCell ref="D27:E27"/>
    <mergeCell ref="F27:G27"/>
    <mergeCell ref="B69:C69"/>
    <mergeCell ref="D69:E69"/>
    <mergeCell ref="F69:G69"/>
    <mergeCell ref="D41:E41"/>
    <mergeCell ref="F41:G41"/>
    <mergeCell ref="H97:I97"/>
    <mergeCell ref="B55:C55"/>
    <mergeCell ref="D55:E55"/>
    <mergeCell ref="F55:G55"/>
    <mergeCell ref="H55:I55"/>
    <mergeCell ref="B83:C83"/>
    <mergeCell ref="D83:E83"/>
    <mergeCell ref="F83:G83"/>
    <mergeCell ref="B97:C97"/>
    <mergeCell ref="D97:E97"/>
    <mergeCell ref="B125:C125"/>
    <mergeCell ref="D125:E125"/>
    <mergeCell ref="F125:G125"/>
    <mergeCell ref="F97:G97"/>
    <mergeCell ref="B111:C111"/>
    <mergeCell ref="D111:E111"/>
    <mergeCell ref="F111:G111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0">
      <selection activeCell="B38" sqref="B38"/>
    </sheetView>
  </sheetViews>
  <sheetFormatPr defaultColWidth="9.00390625" defaultRowHeight="12.75"/>
  <cols>
    <col min="1" max="1" width="11.625" style="0" customWidth="1"/>
    <col min="2" max="2" width="30.75390625" style="51" customWidth="1"/>
  </cols>
  <sheetData>
    <row r="1" spans="1:2" ht="12.75">
      <c r="A1" s="52" t="s">
        <v>28</v>
      </c>
      <c r="B1" s="56">
        <v>3</v>
      </c>
    </row>
    <row r="2" spans="1:2" ht="12.75">
      <c r="A2" s="52" t="s">
        <v>29</v>
      </c>
      <c r="B2" s="56" t="s">
        <v>38</v>
      </c>
    </row>
    <row r="3" ht="12.75">
      <c r="B3" s="54" t="s">
        <v>42</v>
      </c>
    </row>
    <row r="4" ht="12.75">
      <c r="B4" s="54" t="s">
        <v>43</v>
      </c>
    </row>
    <row r="5" ht="12.75">
      <c r="B5" s="54" t="s">
        <v>44</v>
      </c>
    </row>
    <row r="6" ht="12.75">
      <c r="B6" s="54" t="s">
        <v>45</v>
      </c>
    </row>
    <row r="7" ht="12.75">
      <c r="B7" s="54" t="s">
        <v>46</v>
      </c>
    </row>
    <row r="8" ht="12.75">
      <c r="B8" s="54" t="s">
        <v>47</v>
      </c>
    </row>
    <row r="9" ht="12.75">
      <c r="B9" s="54" t="s">
        <v>48</v>
      </c>
    </row>
    <row r="10" ht="12.75">
      <c r="B10" s="54" t="s">
        <v>49</v>
      </c>
    </row>
    <row r="11" ht="12.75">
      <c r="B11" s="54" t="s">
        <v>50</v>
      </c>
    </row>
    <row r="12" ht="12.75">
      <c r="B12" s="54" t="s">
        <v>51</v>
      </c>
    </row>
    <row r="14" spans="1:2" ht="12.75">
      <c r="A14" s="52" t="s">
        <v>28</v>
      </c>
      <c r="B14" s="56">
        <v>4</v>
      </c>
    </row>
    <row r="15" spans="1:2" ht="12.75">
      <c r="A15" s="52" t="s">
        <v>29</v>
      </c>
      <c r="B15" s="56" t="s">
        <v>39</v>
      </c>
    </row>
    <row r="16" ht="12.75">
      <c r="B16" s="54" t="s">
        <v>52</v>
      </c>
    </row>
    <row r="17" ht="12.75">
      <c r="B17" s="54" t="s">
        <v>53</v>
      </c>
    </row>
    <row r="18" ht="12.75">
      <c r="B18" s="54" t="s">
        <v>54</v>
      </c>
    </row>
    <row r="19" ht="12.75">
      <c r="B19" s="54" t="s">
        <v>55</v>
      </c>
    </row>
    <row r="20" ht="12.75">
      <c r="B20" s="54" t="s">
        <v>56</v>
      </c>
    </row>
    <row r="21" ht="12.75">
      <c r="B21" s="54" t="s">
        <v>57</v>
      </c>
    </row>
    <row r="22" ht="12.75">
      <c r="B22" s="54" t="s">
        <v>58</v>
      </c>
    </row>
    <row r="23" ht="12.75">
      <c r="B23" s="54" t="s">
        <v>59</v>
      </c>
    </row>
    <row r="24" ht="12.75">
      <c r="B24" s="54" t="s">
        <v>60</v>
      </c>
    </row>
    <row r="25" ht="12.75">
      <c r="B25" s="54" t="s">
        <v>61</v>
      </c>
    </row>
    <row r="27" spans="1:2" ht="12.75">
      <c r="A27" s="52" t="s">
        <v>30</v>
      </c>
      <c r="B27" s="57" t="s">
        <v>40</v>
      </c>
    </row>
    <row r="28" spans="1:2" ht="12.75">
      <c r="A28" s="52" t="s">
        <v>29</v>
      </c>
      <c r="B28" s="56" t="s">
        <v>41</v>
      </c>
    </row>
    <row r="29" ht="12.75">
      <c r="B29" s="54" t="s">
        <v>62</v>
      </c>
    </row>
    <row r="30" ht="12.75">
      <c r="B30" s="54" t="s">
        <v>63</v>
      </c>
    </row>
    <row r="31" ht="12.75">
      <c r="B31" s="54" t="s">
        <v>64</v>
      </c>
    </row>
    <row r="32" ht="12.75">
      <c r="B32" s="54" t="s">
        <v>65</v>
      </c>
    </row>
    <row r="33" ht="12.75">
      <c r="B33" s="54" t="s">
        <v>66</v>
      </c>
    </row>
    <row r="34" ht="12.75">
      <c r="B34" s="54" t="s">
        <v>67</v>
      </c>
    </row>
    <row r="35" ht="12.75">
      <c r="B35" s="54" t="s">
        <v>68</v>
      </c>
    </row>
    <row r="36" ht="12.75">
      <c r="B36" s="54" t="s">
        <v>69</v>
      </c>
    </row>
    <row r="37" ht="12.75">
      <c r="B37" s="54" t="s">
        <v>60</v>
      </c>
    </row>
    <row r="38" ht="12.75">
      <c r="B38" s="5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2016-09-12T05:30:35Z</cp:lastPrinted>
  <dcterms:created xsi:type="dcterms:W3CDTF">2012-09-24T11:34:36Z</dcterms:created>
  <dcterms:modified xsi:type="dcterms:W3CDTF">2017-03-12T21:06:36Z</dcterms:modified>
  <cp:category/>
  <cp:version/>
  <cp:contentType/>
  <cp:contentStatus/>
</cp:coreProperties>
</file>